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355D616-6A92-4CB8-B490-594CD050AF13}" xr6:coauthVersionLast="47" xr6:coauthVersionMax="47" xr10:uidLastSave="{00000000-0000-0000-0000-000000000000}"/>
  <bookViews>
    <workbookView xWindow="-108" yWindow="-108" windowWidth="30936" windowHeight="16776" xr2:uid="{500EF7F9-ECCE-4243-9444-38AE976979A8}"/>
  </bookViews>
  <sheets>
    <sheet name="未超過年度" sheetId="1" r:id="rId1"/>
    <sheet name="超過年度比例計算" sheetId="2" r:id="rId2"/>
    <sheet name="境外電商(迄日1151231以上)" sheetId="7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9" i="1" l="1"/>
  <c r="C6" i="2"/>
  <c r="J23" i="7"/>
  <c r="J22" i="7"/>
  <c r="J21" i="7"/>
  <c r="J20" i="7"/>
  <c r="J19" i="7"/>
  <c r="J18" i="7"/>
  <c r="J17" i="7"/>
  <c r="J16" i="7"/>
  <c r="J15" i="7"/>
  <c r="J14" i="7"/>
  <c r="J13" i="7"/>
  <c r="J12" i="7"/>
  <c r="J11" i="7"/>
  <c r="J10" i="7"/>
  <c r="J9" i="7"/>
  <c r="J8" i="7"/>
  <c r="J7" i="7"/>
  <c r="J6" i="7"/>
  <c r="J5" i="7"/>
  <c r="J4" i="7"/>
  <c r="J3" i="7"/>
  <c r="J2" i="7"/>
  <c r="C3" i="2"/>
  <c r="C10" i="2" s="1"/>
  <c r="C11" i="2" l="1"/>
  <c r="C13" i="2" s="1"/>
  <c r="C15" i="2" l="1"/>
  <c r="C14" i="2"/>
  <c r="C12" i="2"/>
  <c r="B15" i="1" l="1"/>
  <c r="B17" i="1" s="1"/>
  <c r="B16" i="1" l="1"/>
  <c r="B18" i="1" s="1"/>
</calcChain>
</file>

<file path=xl/sharedStrings.xml><?xml version="1.0" encoding="utf-8"?>
<sst xmlns="http://schemas.openxmlformats.org/spreadsheetml/2006/main" count="176" uniqueCount="113">
  <si>
    <t>※核銷文件</t>
    <phoneticPr fontId="3" type="noConversion"/>
  </si>
  <si>
    <t>1.單據報銷清單+請購單+支出憑證粘存單</t>
    <phoneticPr fontId="3" type="noConversion"/>
  </si>
  <si>
    <r>
      <t>2.境外電商收據(自行下載列印</t>
    </r>
    <r>
      <rPr>
        <sz val="14"/>
        <color rgb="FFFF0000"/>
        <rFont val="微軟正黑體"/>
        <family val="2"/>
        <charset val="136"/>
      </rPr>
      <t>請蓋章</t>
    </r>
    <r>
      <rPr>
        <sz val="14"/>
        <rFont val="微軟正黑體"/>
        <family val="2"/>
        <charset val="136"/>
      </rPr>
      <t>)+信用卡帳單明細(</t>
    </r>
    <r>
      <rPr>
        <sz val="14"/>
        <color rgb="FFFF0000"/>
        <rFont val="微軟正黑體"/>
        <family val="2"/>
        <charset val="136"/>
      </rPr>
      <t>請蓋章</t>
    </r>
    <r>
      <rPr>
        <sz val="14"/>
        <rFont val="微軟正黑體"/>
        <family val="2"/>
        <charset val="136"/>
      </rPr>
      <t>)</t>
    </r>
    <phoneticPr fontId="3" type="noConversion"/>
  </si>
  <si>
    <t>4.請列印此份計算說明作為核銷附件</t>
    <phoneticPr fontId="3" type="noConversion"/>
  </si>
  <si>
    <t>扣繳稅率</t>
    <phoneticPr fontId="3" type="noConversion"/>
  </si>
  <si>
    <t>項目</t>
    <phoneticPr fontId="3" type="noConversion"/>
  </si>
  <si>
    <t>金額</t>
    <phoneticPr fontId="3" type="noConversion"/>
  </si>
  <si>
    <t>附註說明</t>
    <phoneticPr fontId="3" type="noConversion"/>
  </si>
  <si>
    <t>國外交易服務費(信用卡手續費)(C)</t>
    <phoneticPr fontId="3" type="noConversion"/>
  </si>
  <si>
    <t>(直接填入金額)</t>
    <phoneticPr fontId="3" type="noConversion"/>
  </si>
  <si>
    <t>付款淨額=境外電商收據金額(A)</t>
    <phoneticPr fontId="3" type="noConversion"/>
  </si>
  <si>
    <r>
      <rPr>
        <b/>
        <sz val="14"/>
        <color rgb="FFFF0000"/>
        <rFont val="微軟正黑體"/>
        <family val="2"/>
        <charset val="136"/>
      </rPr>
      <t xml:space="preserve">(公式帶入)
</t>
    </r>
    <r>
      <rPr>
        <sz val="14"/>
        <rFont val="微軟正黑體"/>
        <family val="2"/>
        <charset val="136"/>
      </rPr>
      <t>另需幫境外電商負擔的所得稅金，由計畫經費負擔(小數點尾數四捨五入)</t>
    </r>
    <phoneticPr fontId="3" type="noConversion"/>
  </si>
  <si>
    <t>核銷單總金額(D)=付款總額(B)+國外交易服務費(C)</t>
    <phoneticPr fontId="3" type="noConversion"/>
  </si>
  <si>
    <t>←填寫核銷單金額</t>
    <phoneticPr fontId="3" type="noConversion"/>
  </si>
  <si>
    <t>老師實領金額=核銷單總金額-扣繳稅額(稅額由計畫負擔)</t>
    <phoneticPr fontId="3" type="noConversion"/>
  </si>
  <si>
    <t>帳單金額</t>
    <phoneticPr fontId="2" type="noConversion"/>
  </si>
  <si>
    <t>分攤金額</t>
    <phoneticPr fontId="3" type="noConversion"/>
  </si>
  <si>
    <t>付款淨額=Invoice收據金額(A)</t>
    <phoneticPr fontId="3" type="noConversion"/>
  </si>
  <si>
    <t>老師實付金額=Invoice收據金額+信用卡手續費</t>
    <phoneticPr fontId="3" type="noConversion"/>
  </si>
  <si>
    <t>扣繳所得稅額=付款總額(B)-A</t>
    <phoneticPr fontId="3" type="noConversion"/>
  </si>
  <si>
    <t>核銷單總金額(D)=含稅應付款(B)+國外交易服務費(C)</t>
    <phoneticPr fontId="3" type="noConversion"/>
  </si>
  <si>
    <r>
      <rPr>
        <sz val="14"/>
        <color rgb="FFFF0000"/>
        <rFont val="細明體"/>
        <family val="3"/>
        <charset val="136"/>
      </rPr>
      <t>※</t>
    </r>
    <r>
      <rPr>
        <sz val="14"/>
        <color rgb="FFFF0000"/>
        <rFont val="微軟正黑體"/>
        <family val="2"/>
        <charset val="136"/>
      </rPr>
      <t>適用於軟體訂閱使用期限超過計畫年度</t>
    </r>
    <phoneticPr fontId="2" type="noConversion"/>
  </si>
  <si>
    <t>1.請在下列填入軟體使用起、迄（當年度12/31）時間</t>
    <phoneticPr fontId="2" type="noConversion"/>
  </si>
  <si>
    <t>序號</t>
  </si>
  <si>
    <t>境外電商名稱</t>
  </si>
  <si>
    <t>註冊國家
(地區)</t>
  </si>
  <si>
    <t>統一編號</t>
  </si>
  <si>
    <t>核准文號</t>
  </si>
  <si>
    <t>起日</t>
  </si>
  <si>
    <t>迄日</t>
  </si>
  <si>
    <t>同意公告核定之
淨利率</t>
  </si>
  <si>
    <t>同意公告核定之
境內利潤貢獻程度</t>
  </si>
  <si>
    <t>扣繳稅率
(=H*I*J$1)</t>
  </si>
  <si>
    <t>Cloudera, Inc.</t>
  </si>
  <si>
    <t>美國</t>
  </si>
  <si>
    <t>—</t>
  </si>
  <si>
    <t>財政部臺北國稅局112年9月20日財北國稅營所字第1121037636號</t>
  </si>
  <si>
    <t>113/01/01</t>
  </si>
  <si>
    <t>115/12/31</t>
  </si>
  <si>
    <t>Cloudflare, Inc.</t>
  </si>
  <si>
    <t>財政部臺北國稅局115年5月14日財北國稅營所字第1141040275號</t>
  </si>
  <si>
    <t>115/01/01</t>
  </si>
  <si>
    <t>117/12/31</t>
  </si>
  <si>
    <t>D-edge Hospitality Solutions Pte. Ltd</t>
  </si>
  <si>
    <t>新加坡</t>
  </si>
  <si>
    <t>財政部臺北國稅局115年4月15日財北國稅營所字第1151023837號</t>
  </si>
  <si>
    <t>Emarsys Limited</t>
  </si>
  <si>
    <t>香港</t>
  </si>
  <si>
    <t>財政部臺北國稅局114年11月6日財北國稅營所字第1145000688號</t>
  </si>
  <si>
    <t>Employment Conditions Abroad Limited</t>
  </si>
  <si>
    <t>英國</t>
  </si>
  <si>
    <t>財政部臺北國稅局113年3月20日財北國稅營所字第1125000807號</t>
  </si>
  <si>
    <t>GoTo Technologies Ireland Unlimited Company (更名前為LogMeIn Ireland Unlimited Company)</t>
  </si>
  <si>
    <t>愛爾蘭</t>
  </si>
  <si>
    <t>72955855</t>
  </si>
  <si>
    <t>財政部臺北國稅局114年7月30日財北國稅營所字第1141026178號</t>
  </si>
  <si>
    <t>114/01/01</t>
  </si>
  <si>
    <t>116/12/31</t>
  </si>
  <si>
    <t>Kayak Software Corporation</t>
  </si>
  <si>
    <t>財政部臺北國稅局115年5月13日財北國稅營所字第1141028211號</t>
  </si>
  <si>
    <t>Langya AI Limited</t>
  </si>
  <si>
    <t>財政部臺北國稅局113年5月9日財北國稅營所字第1125000965號</t>
  </si>
  <si>
    <t>Magic Particle Limited</t>
  </si>
  <si>
    <t>76326007</t>
  </si>
  <si>
    <t>財政部臺北國稅局113年8月7日財北國稅營所字第1135000198號</t>
  </si>
  <si>
    <t>Midjourney, Inc.</t>
  </si>
  <si>
    <t>95234056</t>
  </si>
  <si>
    <t>財政部中區國稅局114年11月6日中區國稅營所字第1141011504號</t>
  </si>
  <si>
    <t>Odoo HK Limited</t>
  </si>
  <si>
    <t>財政部臺北國稅局113年9月16日財北國稅營所字第1135000265號</t>
  </si>
  <si>
    <t>113/04/01</t>
  </si>
  <si>
    <t>116/03/31</t>
  </si>
  <si>
    <t>OpenAI OpCo, LLC(不包含Enterprise方案及PremiumSupport服務)</t>
  </si>
  <si>
    <t>649426</t>
  </si>
  <si>
    <t>財政部臺北國稅局115年9月29日財北國稅營所字第1150022829號</t>
  </si>
  <si>
    <t>119/12/31</t>
  </si>
  <si>
    <t>Project Management Institute Inc.</t>
  </si>
  <si>
    <t>88238731</t>
  </si>
  <si>
    <t>財政部臺北國稅局115年8月17日財北國稅營所字第1151025304號</t>
  </si>
  <si>
    <t>Seasalt AI, Inc.</t>
  </si>
  <si>
    <t>財政部臺北國稅局113年11月18日財北國稅營所字第1135000641號</t>
  </si>
  <si>
    <t>SHEN YUN ZUO PIN, INC.</t>
  </si>
  <si>
    <t>88332308</t>
  </si>
  <si>
    <t>財政部臺北國稅局114年6月10日財北國稅營所字第1145000298號</t>
  </si>
  <si>
    <t>118/12/31</t>
  </si>
  <si>
    <t>SurveyMonkey Europe Unlimited Company
(更名前為MOVEMENT EUROPE UNLIMITED COMPANY)</t>
  </si>
  <si>
    <t>42521404</t>
  </si>
  <si>
    <t>財政部臺北國稅局114年7月15日財北國稅營所字第1145000032號</t>
  </si>
  <si>
    <t>UAB CGTrader</t>
  </si>
  <si>
    <t>立陶宛</t>
  </si>
  <si>
    <t>88254859</t>
  </si>
  <si>
    <t>財政部臺北國稅局114年7月15日財北國稅營所字第1141026868號</t>
  </si>
  <si>
    <t>Udemy, Inc.</t>
  </si>
  <si>
    <t>73721618</t>
  </si>
  <si>
    <t>財政部臺北國稅局115年4月22日財北國稅營所字第1145000782號</t>
  </si>
  <si>
    <t>Wind Information (HK) Company Limited</t>
  </si>
  <si>
    <t>財政部臺北國稅局114年6月26日財北國稅營所字第1145000374號</t>
  </si>
  <si>
    <t>Xandr Inc</t>
  </si>
  <si>
    <t>財政部臺北國稅局113年2月1日財北國稅營所字第1121040699號</t>
  </si>
  <si>
    <t>財政部臺北國稅局115年4月22日財北國稅營所字第1151023313號</t>
  </si>
  <si>
    <t>其他</t>
    <phoneticPr fontId="2" type="noConversion"/>
  </si>
  <si>
    <t>X Asia Pacific Internet Pte. Ltd.</t>
    <phoneticPr fontId="2" type="noConversion"/>
  </si>
  <si>
    <t>2.選擇使用軟體公司名稱（下拉選單）</t>
    <phoneticPr fontId="2" type="noConversion"/>
  </si>
  <si>
    <t>適用稅率</t>
    <phoneticPr fontId="2" type="noConversion"/>
  </si>
  <si>
    <t>含稅應付款(B)=Invoice收據金額(A)除以（1-稅率）</t>
    <phoneticPr fontId="3" type="noConversion"/>
  </si>
  <si>
    <t>支付日數</t>
    <phoneticPr fontId="2" type="noConversion"/>
  </si>
  <si>
    <t>含稅應付款總額(B)=境外電商收據金額(A)除以（1-稅率）</t>
    <phoneticPr fontId="3" type="noConversion"/>
  </si>
  <si>
    <r>
      <rPr>
        <b/>
        <sz val="14"/>
        <color rgb="FFFF0000"/>
        <rFont val="微軟正黑體"/>
        <family val="2"/>
        <charset val="136"/>
      </rPr>
      <t>(公式帶入)
含營業所得稅，</t>
    </r>
    <r>
      <rPr>
        <sz val="14"/>
        <rFont val="微軟正黑體"/>
        <family val="2"/>
        <charset val="136"/>
      </rPr>
      <t>不含國外交易服務費</t>
    </r>
    <phoneticPr fontId="3" type="noConversion"/>
  </si>
  <si>
    <t>代扣繳所得稅額=付款總額(B)*稅率</t>
    <phoneticPr fontId="3" type="noConversion"/>
  </si>
  <si>
    <t>境外電商名稱（下拉選單，若無您使用的軟體公司，則選其他）</t>
    <phoneticPr fontId="3" type="noConversion"/>
  </si>
  <si>
    <r>
      <t>3.填寫核銷單金額：請填入核銷單含稅總金額(</t>
    </r>
    <r>
      <rPr>
        <b/>
        <sz val="14"/>
        <rFont val="微軟正黑體"/>
        <family val="2"/>
        <charset val="136"/>
      </rPr>
      <t>黃色儲存格</t>
    </r>
    <r>
      <rPr>
        <sz val="14"/>
        <rFont val="微軟正黑體"/>
        <family val="2"/>
        <charset val="136"/>
      </rPr>
      <t>)</t>
    </r>
    <phoneticPr fontId="3" type="noConversion"/>
  </si>
  <si>
    <t>※境外電商費用核銷金額計算：選擇境外電商名稱會自動帶出適用稅率</t>
    <phoneticPr fontId="3" type="noConversion"/>
  </si>
  <si>
    <t>3.填入帳單金額後自動計算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</si>
</sst>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[Red]\(#,##0\)"/>
    <numFmt numFmtId="177" formatCode="yyyy/m/d;@"/>
    <numFmt numFmtId="178" formatCode="0.0%"/>
  </numFmts>
  <fonts count="16" x14ac:knownFonts="1">
    <font>
      <sz val="12"/>
      <color theme="1"/>
      <name val="新細明體"/>
      <family val="2"/>
      <charset val="136"/>
      <scheme val="minor"/>
    </font>
    <font>
      <b/>
      <sz val="14"/>
      <name val="微軟正黑體"/>
      <family val="2"/>
      <charset val="136"/>
    </font>
    <font>
      <sz val="9"/>
      <name val="新細明體"/>
      <family val="2"/>
      <charset val="136"/>
      <scheme val="minor"/>
    </font>
    <font>
      <sz val="9"/>
      <name val="細明體"/>
      <family val="3"/>
      <charset val="136"/>
    </font>
    <font>
      <sz val="14"/>
      <name val="微軟正黑體"/>
      <family val="2"/>
      <charset val="136"/>
    </font>
    <font>
      <sz val="14"/>
      <color theme="1"/>
      <name val="新細明體"/>
      <family val="2"/>
      <charset val="136"/>
      <scheme val="minor"/>
    </font>
    <font>
      <sz val="14"/>
      <color rgb="FFFF0000"/>
      <name val="微軟正黑體"/>
      <family val="2"/>
      <charset val="136"/>
    </font>
    <font>
      <b/>
      <sz val="14"/>
      <color rgb="FFFF0000"/>
      <name val="微軟正黑體"/>
      <family val="2"/>
      <charset val="136"/>
    </font>
    <font>
      <sz val="14"/>
      <color theme="1"/>
      <name val="微軟正黑體"/>
      <family val="2"/>
      <charset val="136"/>
    </font>
    <font>
      <sz val="14"/>
      <color theme="1"/>
      <name val="微軟正黑體"/>
      <family val="3"/>
      <charset val="136"/>
    </font>
    <font>
      <sz val="12"/>
      <color theme="1"/>
      <name val="新細明體"/>
      <family val="2"/>
      <charset val="136"/>
      <scheme val="minor"/>
    </font>
    <font>
      <sz val="14"/>
      <color rgb="FFFF0000"/>
      <name val="微軟正黑體"/>
      <family val="3"/>
      <charset val="136"/>
    </font>
    <font>
      <sz val="14"/>
      <color rgb="FFFF0000"/>
      <name val="細明體"/>
      <family val="3"/>
      <charset val="136"/>
    </font>
    <font>
      <sz val="11"/>
      <color theme="1"/>
      <name val="新細明體"/>
      <family val="2"/>
      <scheme val="minor"/>
    </font>
    <font>
      <b/>
      <sz val="11"/>
      <color rgb="FFFFFFFF"/>
      <name val="微軟正黑體"/>
      <family val="2"/>
      <charset val="136"/>
    </font>
    <font>
      <sz val="10"/>
      <name val="微軟正黑體"/>
      <family val="2"/>
      <charset val="136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1F4E79"/>
        <bgColor rgb="FF1F4E79"/>
      </patternFill>
    </fill>
    <fill>
      <patternFill patternType="solid">
        <fgColor rgb="FFF2F5F9"/>
        <bgColor rgb="FFF2F5F9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9" fontId="10" fillId="0" borderId="0" applyFont="0" applyFill="0" applyBorder="0" applyAlignment="0" applyProtection="0">
      <alignment vertical="center"/>
    </xf>
    <xf numFmtId="0" fontId="13" fillId="0" borderId="0"/>
  </cellStyleXfs>
  <cellXfs count="73">
    <xf numFmtId="0" fontId="0" fillId="0" borderId="0" xfId="0">
      <alignment vertical="center"/>
    </xf>
    <xf numFmtId="0" fontId="1" fillId="0" borderId="0" xfId="0" applyFont="1" applyAlignment="1" applyProtection="1">
      <protection locked="0"/>
    </xf>
    <xf numFmtId="176" fontId="1" fillId="0" borderId="0" xfId="0" applyNumberFormat="1" applyFont="1" applyAlignment="1" applyProtection="1">
      <protection locked="0"/>
    </xf>
    <xf numFmtId="0" fontId="4" fillId="0" borderId="0" xfId="0" applyFont="1" applyAlignment="1" applyProtection="1">
      <protection locked="0"/>
    </xf>
    <xf numFmtId="0" fontId="5" fillId="0" borderId="0" xfId="0" applyFont="1">
      <alignment vertical="center"/>
    </xf>
    <xf numFmtId="0" fontId="7" fillId="0" borderId="0" xfId="0" applyFont="1" applyAlignment="1" applyProtection="1">
      <protection locked="0"/>
    </xf>
    <xf numFmtId="176" fontId="4" fillId="0" borderId="0" xfId="0" applyNumberFormat="1" applyFont="1" applyProtection="1">
      <alignment vertical="center"/>
      <protection locked="0"/>
    </xf>
    <xf numFmtId="9" fontId="4" fillId="0" borderId="0" xfId="0" applyNumberFormat="1" applyFont="1" applyProtection="1">
      <alignment vertical="center"/>
      <protection locked="0"/>
    </xf>
    <xf numFmtId="0" fontId="4" fillId="0" borderId="0" xfId="0" applyFont="1" applyProtection="1">
      <alignment vertical="center"/>
      <protection locked="0"/>
    </xf>
    <xf numFmtId="9" fontId="1" fillId="0" borderId="0" xfId="0" applyNumberFormat="1" applyFont="1" applyProtection="1">
      <alignment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9" fontId="4" fillId="0" borderId="2" xfId="0" applyNumberFormat="1" applyFont="1" applyBorder="1" applyAlignment="1" applyProtection="1">
      <alignment horizontal="center" vertical="center"/>
      <protection locked="0"/>
    </xf>
    <xf numFmtId="9" fontId="4" fillId="0" borderId="3" xfId="0" applyNumberFormat="1" applyFont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0" fontId="4" fillId="0" borderId="4" xfId="0" applyFont="1" applyBorder="1" applyProtection="1">
      <alignment vertical="center"/>
      <protection locked="0"/>
    </xf>
    <xf numFmtId="176" fontId="1" fillId="3" borderId="5" xfId="0" applyNumberFormat="1" applyFont="1" applyFill="1" applyBorder="1" applyProtection="1">
      <alignment vertical="center"/>
      <protection locked="0"/>
    </xf>
    <xf numFmtId="0" fontId="7" fillId="0" borderId="6" xfId="0" applyFont="1" applyBorder="1" applyProtection="1">
      <alignment vertical="center"/>
      <protection locked="0"/>
    </xf>
    <xf numFmtId="0" fontId="4" fillId="0" borderId="7" xfId="0" applyFont="1" applyBorder="1" applyProtection="1">
      <alignment vertical="center"/>
      <protection locked="0"/>
    </xf>
    <xf numFmtId="176" fontId="1" fillId="3" borderId="8" xfId="0" applyNumberFormat="1" applyFont="1" applyFill="1" applyBorder="1" applyProtection="1">
      <alignment vertical="center"/>
      <protection locked="0"/>
    </xf>
    <xf numFmtId="176" fontId="7" fillId="0" borderId="9" xfId="0" applyNumberFormat="1" applyFont="1" applyBorder="1" applyProtection="1">
      <alignment vertical="center"/>
      <protection locked="0"/>
    </xf>
    <xf numFmtId="176" fontId="1" fillId="0" borderId="0" xfId="0" applyNumberFormat="1" applyFont="1" applyProtection="1">
      <alignment vertical="center"/>
      <protection locked="0"/>
    </xf>
    <xf numFmtId="0" fontId="4" fillId="0" borderId="1" xfId="0" applyFont="1" applyBorder="1" applyProtection="1">
      <alignment vertical="center"/>
      <protection locked="0"/>
    </xf>
    <xf numFmtId="176" fontId="1" fillId="0" borderId="2" xfId="0" applyNumberFormat="1" applyFont="1" applyBorder="1">
      <alignment vertical="center"/>
    </xf>
    <xf numFmtId="0" fontId="4" fillId="0" borderId="3" xfId="0" applyFont="1" applyBorder="1" applyAlignment="1" applyProtection="1">
      <alignment vertical="center" wrapText="1"/>
      <protection locked="0"/>
    </xf>
    <xf numFmtId="0" fontId="1" fillId="0" borderId="4" xfId="0" applyFont="1" applyBorder="1" applyProtection="1">
      <alignment vertical="center"/>
      <protection locked="0"/>
    </xf>
    <xf numFmtId="176" fontId="1" fillId="0" borderId="10" xfId="0" applyNumberFormat="1" applyFont="1" applyBorder="1">
      <alignment vertical="center"/>
    </xf>
    <xf numFmtId="176" fontId="4" fillId="0" borderId="6" xfId="0" applyNumberFormat="1" applyFont="1" applyBorder="1" applyAlignment="1" applyProtection="1">
      <alignment vertical="center" wrapText="1"/>
      <protection locked="0"/>
    </xf>
    <xf numFmtId="0" fontId="7" fillId="0" borderId="13" xfId="0" applyFont="1" applyBorder="1" applyProtection="1">
      <alignment vertical="center"/>
      <protection locked="0"/>
    </xf>
    <xf numFmtId="0" fontId="4" fillId="0" borderId="16" xfId="0" applyFont="1" applyBorder="1" applyProtection="1">
      <alignment vertical="center"/>
      <protection locked="0"/>
    </xf>
    <xf numFmtId="0" fontId="5" fillId="0" borderId="0" xfId="0" applyFont="1" applyProtection="1">
      <alignment vertical="center"/>
      <protection locked="0"/>
    </xf>
    <xf numFmtId="177" fontId="8" fillId="2" borderId="0" xfId="0" applyNumberFormat="1" applyFont="1" applyFill="1" applyAlignment="1" applyProtection="1">
      <alignment horizontal="center" vertical="center"/>
      <protection locked="0"/>
    </xf>
    <xf numFmtId="0" fontId="8" fillId="0" borderId="0" xfId="0" applyFont="1">
      <alignment vertical="center"/>
    </xf>
    <xf numFmtId="0" fontId="8" fillId="0" borderId="17" xfId="0" applyFont="1" applyBorder="1" applyProtection="1">
      <alignment vertical="center"/>
      <protection locked="0"/>
    </xf>
    <xf numFmtId="0" fontId="4" fillId="0" borderId="5" xfId="0" applyFont="1" applyBorder="1" applyAlignment="1" applyProtection="1">
      <protection locked="0"/>
    </xf>
    <xf numFmtId="9" fontId="1" fillId="0" borderId="5" xfId="0" applyNumberFormat="1" applyFont="1" applyBorder="1" applyAlignment="1" applyProtection="1">
      <protection locked="0"/>
    </xf>
    <xf numFmtId="176" fontId="1" fillId="3" borderId="5" xfId="0" applyNumberFormat="1" applyFont="1" applyFill="1" applyBorder="1">
      <alignment vertical="center"/>
    </xf>
    <xf numFmtId="0" fontId="8" fillId="0" borderId="0" xfId="0" applyFont="1" applyAlignment="1">
      <alignment horizontal="center" vertical="center"/>
    </xf>
    <xf numFmtId="176" fontId="1" fillId="0" borderId="5" xfId="0" applyNumberFormat="1" applyFont="1" applyBorder="1">
      <alignment vertical="center"/>
    </xf>
    <xf numFmtId="0" fontId="9" fillId="0" borderId="0" xfId="0" applyFont="1">
      <alignment vertical="center"/>
    </xf>
    <xf numFmtId="0" fontId="11" fillId="0" borderId="0" xfId="0" applyFont="1">
      <alignment vertical="center"/>
    </xf>
    <xf numFmtId="177" fontId="8" fillId="0" borderId="0" xfId="0" applyNumberFormat="1" applyFont="1" applyFill="1" applyAlignment="1" applyProtection="1">
      <alignment horizontal="center" vertical="center"/>
      <protection locked="0"/>
    </xf>
    <xf numFmtId="0" fontId="8" fillId="0" borderId="0" xfId="0" applyFont="1" applyFill="1">
      <alignment vertical="center"/>
    </xf>
    <xf numFmtId="177" fontId="8" fillId="0" borderId="0" xfId="0" applyNumberFormat="1" applyFont="1" applyFill="1" applyAlignment="1" applyProtection="1">
      <alignment horizontal="left" vertical="center"/>
      <protection locked="0"/>
    </xf>
    <xf numFmtId="10" fontId="8" fillId="0" borderId="0" xfId="0" applyNumberFormat="1" applyFont="1">
      <alignment vertical="center"/>
    </xf>
    <xf numFmtId="0" fontId="14" fillId="5" borderId="18" xfId="2" applyFont="1" applyFill="1" applyBorder="1" applyAlignment="1">
      <alignment horizontal="center" vertical="center" wrapText="1"/>
    </xf>
    <xf numFmtId="0" fontId="13" fillId="0" borderId="0" xfId="2"/>
    <xf numFmtId="0" fontId="15" fillId="6" borderId="18" xfId="2" applyFont="1" applyFill="1" applyBorder="1" applyAlignment="1">
      <alignment horizontal="center" vertical="center"/>
    </xf>
    <xf numFmtId="0" fontId="15" fillId="6" borderId="18" xfId="2" applyFont="1" applyFill="1" applyBorder="1" applyAlignment="1">
      <alignment horizontal="left" vertical="center"/>
    </xf>
    <xf numFmtId="178" fontId="15" fillId="6" borderId="18" xfId="2" applyNumberFormat="1" applyFont="1" applyFill="1" applyBorder="1" applyAlignment="1">
      <alignment horizontal="right" vertical="center"/>
    </xf>
    <xf numFmtId="10" fontId="15" fillId="6" borderId="18" xfId="2" applyNumberFormat="1" applyFont="1" applyFill="1" applyBorder="1" applyAlignment="1">
      <alignment horizontal="right" vertical="center"/>
    </xf>
    <xf numFmtId="0" fontId="15" fillId="7" borderId="18" xfId="2" applyFont="1" applyFill="1" applyBorder="1" applyAlignment="1">
      <alignment horizontal="center" vertical="center"/>
    </xf>
    <xf numFmtId="0" fontId="15" fillId="7" borderId="18" xfId="2" applyFont="1" applyFill="1" applyBorder="1" applyAlignment="1">
      <alignment horizontal="left" vertical="center"/>
    </xf>
    <xf numFmtId="178" fontId="15" fillId="7" borderId="18" xfId="2" applyNumberFormat="1" applyFont="1" applyFill="1" applyBorder="1" applyAlignment="1">
      <alignment horizontal="right" vertical="center"/>
    </xf>
    <xf numFmtId="10" fontId="15" fillId="7" borderId="18" xfId="2" applyNumberFormat="1" applyFont="1" applyFill="1" applyBorder="1" applyAlignment="1">
      <alignment horizontal="right" vertical="center"/>
    </xf>
    <xf numFmtId="0" fontId="4" fillId="0" borderId="14" xfId="0" applyFont="1" applyFill="1" applyBorder="1" applyProtection="1">
      <alignment vertical="center"/>
      <protection locked="0"/>
    </xf>
    <xf numFmtId="176" fontId="1" fillId="0" borderId="15" xfId="0" applyNumberFormat="1" applyFont="1" applyFill="1" applyBorder="1">
      <alignment vertical="center"/>
    </xf>
    <xf numFmtId="0" fontId="4" fillId="2" borderId="11" xfId="0" applyFont="1" applyFill="1" applyBorder="1" applyProtection="1">
      <alignment vertical="center"/>
      <protection locked="0"/>
    </xf>
    <xf numFmtId="176" fontId="1" fillId="2" borderId="12" xfId="0" applyNumberFormat="1" applyFont="1" applyFill="1" applyBorder="1">
      <alignment vertical="center"/>
    </xf>
    <xf numFmtId="0" fontId="4" fillId="2" borderId="3" xfId="0" applyFont="1" applyFill="1" applyBorder="1" applyAlignment="1" applyProtection="1">
      <alignment horizontal="center" vertical="center"/>
      <protection locked="0"/>
    </xf>
    <xf numFmtId="10" fontId="8" fillId="4" borderId="9" xfId="1" applyNumberFormat="1" applyFont="1" applyFill="1" applyBorder="1" applyAlignment="1" applyProtection="1">
      <alignment vertical="center"/>
      <protection locked="0"/>
    </xf>
    <xf numFmtId="0" fontId="4" fillId="2" borderId="0" xfId="0" applyFont="1" applyFill="1" applyAlignment="1" applyProtection="1">
      <protection locked="0"/>
    </xf>
    <xf numFmtId="0" fontId="1" fillId="0" borderId="5" xfId="0" applyFont="1" applyFill="1" applyBorder="1" applyAlignment="1" applyProtection="1">
      <protection locked="0"/>
    </xf>
    <xf numFmtId="0" fontId="4" fillId="2" borderId="5" xfId="0" applyFont="1" applyFill="1" applyBorder="1" applyAlignment="1" applyProtection="1">
      <protection locked="0"/>
    </xf>
    <xf numFmtId="0" fontId="8" fillId="2" borderId="19" xfId="0" applyFont="1" applyFill="1" applyBorder="1">
      <alignment vertical="center"/>
    </xf>
    <xf numFmtId="10" fontId="8" fillId="4" borderId="19" xfId="1" applyNumberFormat="1" applyFont="1" applyFill="1" applyBorder="1">
      <alignment vertical="center"/>
    </xf>
    <xf numFmtId="0" fontId="4" fillId="2" borderId="20" xfId="0" applyFont="1" applyFill="1" applyBorder="1" applyAlignment="1" applyProtection="1">
      <protection locked="0"/>
    </xf>
    <xf numFmtId="176" fontId="1" fillId="2" borderId="19" xfId="0" applyNumberFormat="1" applyFont="1" applyFill="1" applyBorder="1">
      <alignment vertical="center"/>
    </xf>
    <xf numFmtId="176" fontId="1" fillId="0" borderId="10" xfId="0" applyNumberFormat="1" applyFont="1" applyFill="1" applyBorder="1">
      <alignment vertical="center"/>
    </xf>
    <xf numFmtId="177" fontId="8" fillId="4" borderId="7" xfId="0" applyNumberFormat="1" applyFont="1" applyFill="1" applyBorder="1" applyAlignment="1" applyProtection="1">
      <alignment horizontal="left" vertical="center" wrapText="1"/>
      <protection locked="0"/>
    </xf>
    <xf numFmtId="177" fontId="8" fillId="4" borderId="8" xfId="0" applyNumberFormat="1" applyFont="1" applyFill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 applyProtection="1">
      <alignment horizontal="left" vertical="center"/>
      <protection locked="0"/>
    </xf>
    <xf numFmtId="0" fontId="4" fillId="0" borderId="2" xfId="0" applyFont="1" applyBorder="1" applyAlignment="1" applyProtection="1">
      <alignment horizontal="left" vertical="center"/>
      <protection locked="0"/>
    </xf>
    <xf numFmtId="177" fontId="8" fillId="4" borderId="0" xfId="0" applyNumberFormat="1" applyFont="1" applyFill="1" applyAlignment="1" applyProtection="1">
      <alignment horizontal="left" vertical="center" wrapText="1"/>
      <protection locked="0"/>
    </xf>
  </cellXfs>
  <cellStyles count="3">
    <cellStyle name="一般" xfId="0" builtinId="0"/>
    <cellStyle name="一般 2" xfId="2" xr:uid="{B901535A-36FB-4D1F-ACDD-BFEB7D37CF05}"/>
    <cellStyle name="百分比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676275</xdr:colOff>
      <xdr:row>17</xdr:row>
      <xdr:rowOff>219075</xdr:rowOff>
    </xdr:from>
    <xdr:to>
      <xdr:col>0</xdr:col>
      <xdr:colOff>3438525</xdr:colOff>
      <xdr:row>18</xdr:row>
      <xdr:rowOff>57150</xdr:rowOff>
    </xdr:to>
    <xdr:sp macro="" textlink="">
      <xdr:nvSpPr>
        <xdr:cNvPr id="2" name="矩形 1">
          <a:extLst>
            <a:ext uri="{FF2B5EF4-FFF2-40B4-BE49-F238E27FC236}">
              <a16:creationId xmlns:a16="http://schemas.microsoft.com/office/drawing/2014/main" id="{7D09A1D0-1630-43D3-B5F0-EEEC7F4268B5}"/>
            </a:ext>
          </a:extLst>
        </xdr:cNvPr>
        <xdr:cNvSpPr/>
      </xdr:nvSpPr>
      <xdr:spPr>
        <a:xfrm>
          <a:off x="676275" y="3076575"/>
          <a:ext cx="2762250" cy="7620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0</xdr:col>
      <xdr:colOff>666750</xdr:colOff>
      <xdr:row>19</xdr:row>
      <xdr:rowOff>95250</xdr:rowOff>
    </xdr:from>
    <xdr:to>
      <xdr:col>0</xdr:col>
      <xdr:colOff>3429000</xdr:colOff>
      <xdr:row>19</xdr:row>
      <xdr:rowOff>171450</xdr:rowOff>
    </xdr:to>
    <xdr:sp macro="" textlink="">
      <xdr:nvSpPr>
        <xdr:cNvPr id="3" name="矩形 2">
          <a:extLst>
            <a:ext uri="{FF2B5EF4-FFF2-40B4-BE49-F238E27FC236}">
              <a16:creationId xmlns:a16="http://schemas.microsoft.com/office/drawing/2014/main" id="{E6C0C87F-871A-4E65-A154-DF1F78DB5523}"/>
            </a:ext>
          </a:extLst>
        </xdr:cNvPr>
        <xdr:cNvSpPr/>
      </xdr:nvSpPr>
      <xdr:spPr>
        <a:xfrm>
          <a:off x="666750" y="3429000"/>
          <a:ext cx="2762250" cy="7620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0</xdr:col>
      <xdr:colOff>676275</xdr:colOff>
      <xdr:row>20</xdr:row>
      <xdr:rowOff>219075</xdr:rowOff>
    </xdr:from>
    <xdr:to>
      <xdr:col>0</xdr:col>
      <xdr:colOff>3438525</xdr:colOff>
      <xdr:row>21</xdr:row>
      <xdr:rowOff>180975</xdr:rowOff>
    </xdr:to>
    <xdr:sp macro="" textlink="">
      <xdr:nvSpPr>
        <xdr:cNvPr id="4" name="矩形 3">
          <a:extLst>
            <a:ext uri="{FF2B5EF4-FFF2-40B4-BE49-F238E27FC236}">
              <a16:creationId xmlns:a16="http://schemas.microsoft.com/office/drawing/2014/main" id="{C51EB429-161E-412E-B394-1742BEA0B2AA}"/>
            </a:ext>
          </a:extLst>
        </xdr:cNvPr>
        <xdr:cNvSpPr/>
      </xdr:nvSpPr>
      <xdr:spPr>
        <a:xfrm>
          <a:off x="676275" y="3790950"/>
          <a:ext cx="2762250" cy="200025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0</xdr:col>
      <xdr:colOff>714375</xdr:colOff>
      <xdr:row>23</xdr:row>
      <xdr:rowOff>38100</xdr:rowOff>
    </xdr:from>
    <xdr:to>
      <xdr:col>0</xdr:col>
      <xdr:colOff>3476625</xdr:colOff>
      <xdr:row>23</xdr:row>
      <xdr:rowOff>114300</xdr:rowOff>
    </xdr:to>
    <xdr:sp macro="" textlink="">
      <xdr:nvSpPr>
        <xdr:cNvPr id="5" name="矩形 4">
          <a:extLst>
            <a:ext uri="{FF2B5EF4-FFF2-40B4-BE49-F238E27FC236}">
              <a16:creationId xmlns:a16="http://schemas.microsoft.com/office/drawing/2014/main" id="{36F35FF7-BE3C-4ADD-8824-196A9E802353}"/>
            </a:ext>
          </a:extLst>
        </xdr:cNvPr>
        <xdr:cNvSpPr/>
      </xdr:nvSpPr>
      <xdr:spPr>
        <a:xfrm>
          <a:off x="714375" y="4324350"/>
          <a:ext cx="2762250" cy="7620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0</xdr:col>
      <xdr:colOff>685800</xdr:colOff>
      <xdr:row>24</xdr:row>
      <xdr:rowOff>152400</xdr:rowOff>
    </xdr:from>
    <xdr:to>
      <xdr:col>0</xdr:col>
      <xdr:colOff>3448050</xdr:colOff>
      <xdr:row>24</xdr:row>
      <xdr:rowOff>228600</xdr:rowOff>
    </xdr:to>
    <xdr:sp macro="" textlink="">
      <xdr:nvSpPr>
        <xdr:cNvPr id="6" name="矩形 5">
          <a:extLst>
            <a:ext uri="{FF2B5EF4-FFF2-40B4-BE49-F238E27FC236}">
              <a16:creationId xmlns:a16="http://schemas.microsoft.com/office/drawing/2014/main" id="{1849FC1C-A2F1-40A8-BD7D-059D0EFCA087}"/>
            </a:ext>
          </a:extLst>
        </xdr:cNvPr>
        <xdr:cNvSpPr/>
      </xdr:nvSpPr>
      <xdr:spPr>
        <a:xfrm>
          <a:off x="685800" y="4676775"/>
          <a:ext cx="2762250" cy="7620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0</xdr:col>
      <xdr:colOff>695325</xdr:colOff>
      <xdr:row>32</xdr:row>
      <xdr:rowOff>95249</xdr:rowOff>
    </xdr:from>
    <xdr:to>
      <xdr:col>0</xdr:col>
      <xdr:colOff>3457575</xdr:colOff>
      <xdr:row>32</xdr:row>
      <xdr:rowOff>161924</xdr:rowOff>
    </xdr:to>
    <xdr:sp macro="" textlink="">
      <xdr:nvSpPr>
        <xdr:cNvPr id="9" name="矩形 8">
          <a:extLst>
            <a:ext uri="{FF2B5EF4-FFF2-40B4-BE49-F238E27FC236}">
              <a16:creationId xmlns:a16="http://schemas.microsoft.com/office/drawing/2014/main" id="{8F4F4578-0342-4473-A66D-036B45059CFD}"/>
            </a:ext>
          </a:extLst>
        </xdr:cNvPr>
        <xdr:cNvSpPr/>
      </xdr:nvSpPr>
      <xdr:spPr>
        <a:xfrm>
          <a:off x="695325" y="6524624"/>
          <a:ext cx="2762250" cy="66675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E98B2F-3B9C-4E93-B4A8-2716B7421DD5}">
  <sheetPr>
    <pageSetUpPr fitToPage="1"/>
  </sheetPr>
  <dimension ref="A1:C33"/>
  <sheetViews>
    <sheetView tabSelected="1" workbookViewId="0">
      <selection activeCell="A9" sqref="A9:B9"/>
    </sheetView>
  </sheetViews>
  <sheetFormatPr defaultColWidth="9" defaultRowHeight="19.8" x14ac:dyDescent="0.3"/>
  <cols>
    <col min="1" max="1" width="66.77734375" style="4" customWidth="1"/>
    <col min="2" max="2" width="12.88671875" style="4" bestFit="1" customWidth="1"/>
    <col min="3" max="3" width="37" style="4" customWidth="1"/>
    <col min="4" max="16384" width="9" style="4"/>
  </cols>
  <sheetData>
    <row r="1" spans="1:3" x14ac:dyDescent="0.35">
      <c r="A1" s="1" t="s">
        <v>0</v>
      </c>
      <c r="B1" s="2"/>
      <c r="C1" s="3"/>
    </row>
    <row r="2" spans="1:3" x14ac:dyDescent="0.35">
      <c r="A2" s="3" t="s">
        <v>1</v>
      </c>
      <c r="B2" s="2"/>
      <c r="C2" s="3"/>
    </row>
    <row r="3" spans="1:3" x14ac:dyDescent="0.35">
      <c r="A3" s="3" t="s">
        <v>2</v>
      </c>
      <c r="B3" s="2"/>
      <c r="C3" s="3"/>
    </row>
    <row r="4" spans="1:3" x14ac:dyDescent="0.35">
      <c r="A4" s="60" t="s">
        <v>110</v>
      </c>
      <c r="B4" s="2"/>
      <c r="C4" s="3"/>
    </row>
    <row r="5" spans="1:3" x14ac:dyDescent="0.35">
      <c r="A5" s="3" t="s">
        <v>3</v>
      </c>
      <c r="B5" s="2"/>
      <c r="C5" s="3"/>
    </row>
    <row r="6" spans="1:3" x14ac:dyDescent="0.35">
      <c r="A6" s="5"/>
      <c r="B6" s="2"/>
      <c r="C6" s="3"/>
    </row>
    <row r="7" spans="1:3" ht="20.399999999999999" thickBot="1" x14ac:dyDescent="0.4">
      <c r="A7" s="1" t="s">
        <v>111</v>
      </c>
      <c r="B7" s="2"/>
      <c r="C7" s="3"/>
    </row>
    <row r="8" spans="1:3" ht="30" customHeight="1" x14ac:dyDescent="0.3">
      <c r="A8" s="70" t="s">
        <v>109</v>
      </c>
      <c r="B8" s="71"/>
      <c r="C8" s="58" t="s">
        <v>4</v>
      </c>
    </row>
    <row r="9" spans="1:3" ht="36" customHeight="1" thickBot="1" x14ac:dyDescent="0.35">
      <c r="A9" s="68" t="s">
        <v>85</v>
      </c>
      <c r="B9" s="69"/>
      <c r="C9" s="59">
        <f>_xlfn.XLOOKUP(A9,'境外電商(迄日1151231以上)'!B:B,'境外電商(迄日1151231以上)'!J:J,"請確認",0)</f>
        <v>0.03</v>
      </c>
    </row>
    <row r="10" spans="1:3" ht="20.399999999999999" thickBot="1" x14ac:dyDescent="0.35">
      <c r="A10" s="8"/>
      <c r="B10" s="9"/>
      <c r="C10" s="7"/>
    </row>
    <row r="11" spans="1:3" s="13" customFormat="1" ht="30" customHeight="1" x14ac:dyDescent="0.3">
      <c r="A11" s="10" t="s">
        <v>5</v>
      </c>
      <c r="B11" s="11" t="s">
        <v>6</v>
      </c>
      <c r="C11" s="12" t="s">
        <v>7</v>
      </c>
    </row>
    <row r="12" spans="1:3" ht="30" customHeight="1" x14ac:dyDescent="0.3">
      <c r="A12" s="14" t="s">
        <v>8</v>
      </c>
      <c r="B12" s="15">
        <v>15</v>
      </c>
      <c r="C12" s="16" t="s">
        <v>9</v>
      </c>
    </row>
    <row r="13" spans="1:3" ht="30" customHeight="1" thickBot="1" x14ac:dyDescent="0.35">
      <c r="A13" s="17" t="s">
        <v>10</v>
      </c>
      <c r="B13" s="18">
        <v>580</v>
      </c>
      <c r="C13" s="19" t="s">
        <v>9</v>
      </c>
    </row>
    <row r="14" spans="1:3" ht="20.399999999999999" thickBot="1" x14ac:dyDescent="0.35">
      <c r="A14" s="8"/>
      <c r="B14" s="20"/>
      <c r="C14" s="6"/>
    </row>
    <row r="15" spans="1:3" ht="54" x14ac:dyDescent="0.3">
      <c r="A15" s="21" t="s">
        <v>106</v>
      </c>
      <c r="B15" s="22">
        <f>ROUND(($B$13/(1-$C$9)),0)</f>
        <v>598</v>
      </c>
      <c r="C15" s="23" t="s">
        <v>107</v>
      </c>
    </row>
    <row r="16" spans="1:3" ht="72.599999999999994" thickBot="1" x14ac:dyDescent="0.35">
      <c r="A16" s="24" t="s">
        <v>108</v>
      </c>
      <c r="B16" s="25">
        <f>ROUND(B15*$C$9,0)</f>
        <v>18</v>
      </c>
      <c r="C16" s="26" t="s">
        <v>11</v>
      </c>
    </row>
    <row r="17" spans="1:3" ht="30" customHeight="1" thickTop="1" thickBot="1" x14ac:dyDescent="0.35">
      <c r="A17" s="56" t="s">
        <v>12</v>
      </c>
      <c r="B17" s="57">
        <f>B15+B12</f>
        <v>613</v>
      </c>
      <c r="C17" s="27" t="s">
        <v>13</v>
      </c>
    </row>
    <row r="18" spans="1:3" ht="30" customHeight="1" thickTop="1" thickBot="1" x14ac:dyDescent="0.35">
      <c r="A18" s="54" t="s">
        <v>14</v>
      </c>
      <c r="B18" s="55">
        <f>B17-B16</f>
        <v>595</v>
      </c>
      <c r="C18" s="28"/>
    </row>
    <row r="19" spans="1:3" x14ac:dyDescent="0.35">
      <c r="A19" s="3"/>
      <c r="B19" s="2"/>
      <c r="C19" s="3"/>
    </row>
    <row r="20" spans="1:3" x14ac:dyDescent="0.3">
      <c r="A20" s="29"/>
      <c r="B20" s="29"/>
      <c r="C20" s="29"/>
    </row>
    <row r="21" spans="1:3" x14ac:dyDescent="0.3">
      <c r="A21" s="29"/>
      <c r="B21" s="29"/>
      <c r="C21" s="29"/>
    </row>
    <row r="22" spans="1:3" x14ac:dyDescent="0.3">
      <c r="A22" s="29"/>
      <c r="B22" s="29"/>
      <c r="C22" s="29"/>
    </row>
    <row r="23" spans="1:3" x14ac:dyDescent="0.3">
      <c r="A23" s="29"/>
      <c r="B23" s="29"/>
      <c r="C23" s="29"/>
    </row>
    <row r="24" spans="1:3" x14ac:dyDescent="0.3">
      <c r="A24" s="29"/>
      <c r="B24" s="29"/>
      <c r="C24" s="29"/>
    </row>
    <row r="25" spans="1:3" x14ac:dyDescent="0.3">
      <c r="A25" s="29"/>
      <c r="B25" s="29"/>
      <c r="C25" s="29"/>
    </row>
    <row r="26" spans="1:3" x14ac:dyDescent="0.3">
      <c r="A26" s="29"/>
      <c r="B26" s="29"/>
      <c r="C26" s="29"/>
    </row>
    <row r="27" spans="1:3" x14ac:dyDescent="0.3">
      <c r="A27" s="29"/>
      <c r="B27" s="29"/>
      <c r="C27" s="29"/>
    </row>
    <row r="28" spans="1:3" x14ac:dyDescent="0.3">
      <c r="A28" s="29"/>
      <c r="B28" s="29"/>
      <c r="C28" s="29"/>
    </row>
    <row r="29" spans="1:3" x14ac:dyDescent="0.3">
      <c r="A29" s="29"/>
      <c r="B29" s="29"/>
      <c r="C29" s="29"/>
    </row>
    <row r="30" spans="1:3" x14ac:dyDescent="0.3">
      <c r="A30" s="29"/>
      <c r="B30" s="29"/>
      <c r="C30" s="29"/>
    </row>
    <row r="31" spans="1:3" x14ac:dyDescent="0.3">
      <c r="A31" s="29"/>
      <c r="B31" s="29"/>
      <c r="C31" s="29"/>
    </row>
    <row r="32" spans="1:3" x14ac:dyDescent="0.3">
      <c r="A32" s="29"/>
      <c r="B32" s="29"/>
      <c r="C32" s="29"/>
    </row>
    <row r="33" spans="1:3" x14ac:dyDescent="0.3">
      <c r="A33" s="29"/>
      <c r="B33" s="29"/>
      <c r="C33" s="29"/>
    </row>
  </sheetData>
  <sheetProtection sheet="1" selectLockedCells="1"/>
  <protectedRanges>
    <protectedRange sqref="B12:B13" name="範圍1"/>
  </protectedRanges>
  <mergeCells count="2">
    <mergeCell ref="A9:B9"/>
    <mergeCell ref="A8:B8"/>
  </mergeCells>
  <phoneticPr fontId="2" type="noConversion"/>
  <pageMargins left="0.28999999999999998" right="0.3" top="0.46" bottom="0.75" header="0.3" footer="0.3"/>
  <pageSetup paperSize="9" scale="84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9291A8C-9085-40CD-9627-E359D13631ED}">
          <x14:formula1>
            <xm:f>'境外電商(迄日1151231以上)'!$B$2:$B$23</xm:f>
          </x14:formula1>
          <xm:sqref>A9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8EE52-86EC-4BA9-887F-18C996807C59}">
  <dimension ref="A1:J15"/>
  <sheetViews>
    <sheetView workbookViewId="0">
      <selection activeCell="A3" sqref="A3"/>
    </sheetView>
  </sheetViews>
  <sheetFormatPr defaultColWidth="9" defaultRowHeight="18" x14ac:dyDescent="0.3"/>
  <cols>
    <col min="1" max="1" width="50.21875" style="31" customWidth="1"/>
    <col min="2" max="2" width="15.21875" style="31" bestFit="1" customWidth="1"/>
    <col min="3" max="3" width="17.109375" style="31" customWidth="1"/>
    <col min="4" max="4" width="9" style="31"/>
    <col min="5" max="5" width="25.44140625" style="31" customWidth="1"/>
    <col min="6" max="6" width="21.33203125" style="31" customWidth="1"/>
    <col min="7" max="8" width="9" style="31"/>
    <col min="9" max="9" width="11.6640625" style="31" bestFit="1" customWidth="1"/>
    <col min="10" max="16384" width="9" style="31"/>
  </cols>
  <sheetData>
    <row r="1" spans="1:10" ht="28.8" customHeight="1" x14ac:dyDescent="0.3">
      <c r="A1" s="39" t="s">
        <v>21</v>
      </c>
    </row>
    <row r="2" spans="1:10" ht="18.600000000000001" thickBot="1" x14ac:dyDescent="0.35">
      <c r="A2" s="38" t="s">
        <v>22</v>
      </c>
      <c r="C2" s="36" t="s">
        <v>105</v>
      </c>
    </row>
    <row r="3" spans="1:10" ht="18.600000000000001" thickBot="1" x14ac:dyDescent="0.35">
      <c r="A3" s="30">
        <v>46341</v>
      </c>
      <c r="B3" s="30">
        <v>46387</v>
      </c>
      <c r="C3" s="63">
        <f>B3-A3+1</f>
        <v>47</v>
      </c>
    </row>
    <row r="4" spans="1:10" x14ac:dyDescent="0.3">
      <c r="A4" s="40"/>
      <c r="B4" s="40"/>
      <c r="C4" s="41"/>
    </row>
    <row r="5" spans="1:10" ht="18.600000000000001" thickBot="1" x14ac:dyDescent="0.35">
      <c r="A5" s="42" t="s">
        <v>102</v>
      </c>
      <c r="C5" s="40" t="s">
        <v>103</v>
      </c>
    </row>
    <row r="6" spans="1:10" ht="56.4" customHeight="1" thickBot="1" x14ac:dyDescent="0.35">
      <c r="A6" s="72" t="s">
        <v>68</v>
      </c>
      <c r="B6" s="72"/>
      <c r="C6" s="64">
        <f>_xlfn.XLOOKUP(A6,'境外電商(迄日1151231以上)'!B:B,'境外電商(迄日1151231以上)'!J:J,"請確認",0)</f>
        <v>0.03</v>
      </c>
      <c r="J6" s="43"/>
    </row>
    <row r="7" spans="1:10" x14ac:dyDescent="0.3">
      <c r="A7" s="40"/>
      <c r="B7" s="40"/>
      <c r="C7" s="41"/>
      <c r="J7" s="43"/>
    </row>
    <row r="8" spans="1:10" x14ac:dyDescent="0.3">
      <c r="A8" s="32" t="s">
        <v>112</v>
      </c>
      <c r="B8" s="32"/>
      <c r="C8" s="32"/>
    </row>
    <row r="9" spans="1:10" ht="22.05" customHeight="1" x14ac:dyDescent="0.35">
      <c r="A9" s="33" t="s">
        <v>5</v>
      </c>
      <c r="B9" s="33" t="s">
        <v>15</v>
      </c>
      <c r="C9" s="34" t="s">
        <v>16</v>
      </c>
    </row>
    <row r="10" spans="1:10" ht="22.05" customHeight="1" x14ac:dyDescent="0.35">
      <c r="A10" s="33" t="s">
        <v>8</v>
      </c>
      <c r="B10" s="33">
        <v>125</v>
      </c>
      <c r="C10" s="35">
        <f>ROUND(B10/365*C3,0)</f>
        <v>16</v>
      </c>
      <c r="E10" s="36"/>
    </row>
    <row r="11" spans="1:10" ht="22.05" customHeight="1" x14ac:dyDescent="0.35">
      <c r="A11" s="33" t="s">
        <v>17</v>
      </c>
      <c r="B11" s="33">
        <v>1120</v>
      </c>
      <c r="C11" s="35">
        <f>ROUND(B11/365*C3,0)</f>
        <v>144</v>
      </c>
    </row>
    <row r="12" spans="1:10" ht="22.05" customHeight="1" x14ac:dyDescent="0.35">
      <c r="A12" s="33" t="s">
        <v>18</v>
      </c>
      <c r="B12" s="33"/>
      <c r="C12" s="37">
        <f>C10+C11</f>
        <v>160</v>
      </c>
    </row>
    <row r="13" spans="1:10" ht="22.05" customHeight="1" x14ac:dyDescent="0.35">
      <c r="A13" s="33" t="s">
        <v>104</v>
      </c>
      <c r="B13" s="33"/>
      <c r="C13" s="37">
        <f>ROUND(C11/(1-C6),0)</f>
        <v>148</v>
      </c>
    </row>
    <row r="14" spans="1:10" ht="22.05" customHeight="1" thickBot="1" x14ac:dyDescent="0.4">
      <c r="A14" s="61" t="s">
        <v>19</v>
      </c>
      <c r="B14" s="61"/>
      <c r="C14" s="67">
        <f>C13-C11</f>
        <v>4</v>
      </c>
    </row>
    <row r="15" spans="1:10" ht="22.05" customHeight="1" thickBot="1" x14ac:dyDescent="0.4">
      <c r="A15" s="62" t="s">
        <v>20</v>
      </c>
      <c r="B15" s="65"/>
      <c r="C15" s="66">
        <f>C13+C10</f>
        <v>164</v>
      </c>
    </row>
  </sheetData>
  <sheetProtection algorithmName="SHA-512" hashValue="PFzr+z80pAwjBFaTN9cjP0oeisQ21C59NC/WddMS7X/okFu8R0EEwikoQ8fbyp1h5omMSS/XxLhSlgKORR7DlA==" saltValue="/mZ+Nbs1NeK8xptPwOoB9Q==" spinCount="100000" sheet="1" selectLockedCells="1"/>
  <mergeCells count="1">
    <mergeCell ref="A6:B6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818C54A-9501-4F58-8D7C-A7CD18D31E64}">
          <x14:formula1>
            <xm:f>'境外電商(迄日1151231以上)'!$B$2:$B$23</xm:f>
          </x14:formula1>
          <xm:sqref>A6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AA077-A7C0-4341-8523-C1B2660F7EBB}">
  <dimension ref="A1:J23"/>
  <sheetViews>
    <sheetView workbookViewId="0">
      <selection activeCell="B7" sqref="B7"/>
    </sheetView>
  </sheetViews>
  <sheetFormatPr defaultRowHeight="15" x14ac:dyDescent="0.3"/>
  <cols>
    <col min="1" max="1" width="7.109375" style="45" customWidth="1"/>
    <col min="2" max="2" width="37.33203125" style="45" customWidth="1"/>
    <col min="3" max="4" width="12.44140625" style="45" customWidth="1"/>
    <col min="5" max="5" width="21.5546875" style="45" customWidth="1"/>
    <col min="6" max="7" width="10.6640625" style="45" customWidth="1"/>
    <col min="8" max="8" width="16" style="45" customWidth="1"/>
    <col min="9" max="9" width="19.5546875" style="45" customWidth="1"/>
    <col min="10" max="10" width="14.21875" style="45" customWidth="1"/>
    <col min="11" max="16384" width="8.88671875" style="45"/>
  </cols>
  <sheetData>
    <row r="1" spans="1:10" ht="28.05" customHeight="1" x14ac:dyDescent="0.3">
      <c r="A1" s="44" t="s">
        <v>23</v>
      </c>
      <c r="B1" s="44" t="s">
        <v>24</v>
      </c>
      <c r="C1" s="44" t="s">
        <v>25</v>
      </c>
      <c r="D1" s="44" t="s">
        <v>26</v>
      </c>
      <c r="E1" s="44" t="s">
        <v>27</v>
      </c>
      <c r="F1" s="44" t="s">
        <v>28</v>
      </c>
      <c r="G1" s="44" t="s">
        <v>29</v>
      </c>
      <c r="H1" s="44" t="s">
        <v>30</v>
      </c>
      <c r="I1" s="44" t="s">
        <v>31</v>
      </c>
      <c r="J1" s="44" t="s">
        <v>32</v>
      </c>
    </row>
    <row r="2" spans="1:10" ht="24" customHeight="1" x14ac:dyDescent="0.3">
      <c r="A2" s="46">
        <v>1</v>
      </c>
      <c r="B2" s="47" t="s">
        <v>33</v>
      </c>
      <c r="C2" s="46" t="s">
        <v>34</v>
      </c>
      <c r="D2" s="46" t="s">
        <v>35</v>
      </c>
      <c r="E2" s="47" t="s">
        <v>36</v>
      </c>
      <c r="F2" s="46" t="s">
        <v>37</v>
      </c>
      <c r="G2" s="46" t="s">
        <v>38</v>
      </c>
      <c r="H2" s="48">
        <v>0.21</v>
      </c>
      <c r="I2" s="48">
        <v>0.5</v>
      </c>
      <c r="J2" s="49">
        <f t="shared" ref="J2:J23" si="0">H2*I2*0.2</f>
        <v>2.1000000000000001E-2</v>
      </c>
    </row>
    <row r="3" spans="1:10" ht="24" customHeight="1" x14ac:dyDescent="0.3">
      <c r="A3" s="50">
        <v>2</v>
      </c>
      <c r="B3" s="51" t="s">
        <v>39</v>
      </c>
      <c r="C3" s="50" t="s">
        <v>34</v>
      </c>
      <c r="D3" s="50" t="s">
        <v>35</v>
      </c>
      <c r="E3" s="51" t="s">
        <v>40</v>
      </c>
      <c r="F3" s="50" t="s">
        <v>41</v>
      </c>
      <c r="G3" s="50" t="s">
        <v>42</v>
      </c>
      <c r="H3" s="52">
        <v>0.3</v>
      </c>
      <c r="I3" s="52">
        <v>0.5</v>
      </c>
      <c r="J3" s="53">
        <f t="shared" si="0"/>
        <v>0.03</v>
      </c>
    </row>
    <row r="4" spans="1:10" ht="24" customHeight="1" x14ac:dyDescent="0.3">
      <c r="A4" s="46">
        <v>3</v>
      </c>
      <c r="B4" s="47" t="s">
        <v>43</v>
      </c>
      <c r="C4" s="46" t="s">
        <v>44</v>
      </c>
      <c r="D4" s="46" t="s">
        <v>35</v>
      </c>
      <c r="E4" s="47" t="s">
        <v>45</v>
      </c>
      <c r="F4" s="46" t="s">
        <v>41</v>
      </c>
      <c r="G4" s="46" t="s">
        <v>42</v>
      </c>
      <c r="H4" s="48">
        <v>0.24</v>
      </c>
      <c r="I4" s="48">
        <v>0.5</v>
      </c>
      <c r="J4" s="49">
        <f t="shared" si="0"/>
        <v>2.4E-2</v>
      </c>
    </row>
    <row r="5" spans="1:10" ht="24" customHeight="1" x14ac:dyDescent="0.3">
      <c r="A5" s="50">
        <v>4</v>
      </c>
      <c r="B5" s="51" t="s">
        <v>46</v>
      </c>
      <c r="C5" s="50" t="s">
        <v>47</v>
      </c>
      <c r="D5" s="50" t="s">
        <v>35</v>
      </c>
      <c r="E5" s="51" t="s">
        <v>48</v>
      </c>
      <c r="F5" s="50" t="s">
        <v>41</v>
      </c>
      <c r="G5" s="50" t="s">
        <v>38</v>
      </c>
      <c r="H5" s="52">
        <v>0.3</v>
      </c>
      <c r="I5" s="52">
        <v>0.5</v>
      </c>
      <c r="J5" s="53">
        <f t="shared" si="0"/>
        <v>0.03</v>
      </c>
    </row>
    <row r="6" spans="1:10" ht="24" customHeight="1" x14ac:dyDescent="0.3">
      <c r="A6" s="46">
        <v>5</v>
      </c>
      <c r="B6" s="47" t="s">
        <v>49</v>
      </c>
      <c r="C6" s="46" t="s">
        <v>50</v>
      </c>
      <c r="D6" s="46" t="s">
        <v>35</v>
      </c>
      <c r="E6" s="47" t="s">
        <v>51</v>
      </c>
      <c r="F6" s="46" t="s">
        <v>37</v>
      </c>
      <c r="G6" s="46" t="s">
        <v>38</v>
      </c>
      <c r="H6" s="48">
        <v>0.3</v>
      </c>
      <c r="I6" s="48">
        <v>0.5</v>
      </c>
      <c r="J6" s="49">
        <f t="shared" si="0"/>
        <v>0.03</v>
      </c>
    </row>
    <row r="7" spans="1:10" ht="24" customHeight="1" x14ac:dyDescent="0.3">
      <c r="A7" s="50">
        <v>6</v>
      </c>
      <c r="B7" s="51" t="s">
        <v>52</v>
      </c>
      <c r="C7" s="50" t="s">
        <v>53</v>
      </c>
      <c r="D7" s="50" t="s">
        <v>54</v>
      </c>
      <c r="E7" s="51" t="s">
        <v>55</v>
      </c>
      <c r="F7" s="50" t="s">
        <v>56</v>
      </c>
      <c r="G7" s="50" t="s">
        <v>57</v>
      </c>
      <c r="H7" s="52">
        <v>0.3</v>
      </c>
      <c r="I7" s="52">
        <v>0.5</v>
      </c>
      <c r="J7" s="53">
        <f t="shared" si="0"/>
        <v>0.03</v>
      </c>
    </row>
    <row r="8" spans="1:10" ht="24" customHeight="1" x14ac:dyDescent="0.3">
      <c r="A8" s="46">
        <v>7</v>
      </c>
      <c r="B8" s="47" t="s">
        <v>58</v>
      </c>
      <c r="C8" s="46" t="s">
        <v>34</v>
      </c>
      <c r="D8" s="46" t="s">
        <v>35</v>
      </c>
      <c r="E8" s="47" t="s">
        <v>59</v>
      </c>
      <c r="F8" s="46" t="s">
        <v>41</v>
      </c>
      <c r="G8" s="46" t="s">
        <v>42</v>
      </c>
      <c r="H8" s="48">
        <v>0.3</v>
      </c>
      <c r="I8" s="48">
        <v>0.5</v>
      </c>
      <c r="J8" s="49">
        <f t="shared" si="0"/>
        <v>0.03</v>
      </c>
    </row>
    <row r="9" spans="1:10" ht="24" customHeight="1" x14ac:dyDescent="0.3">
      <c r="A9" s="50">
        <v>8</v>
      </c>
      <c r="B9" s="51" t="s">
        <v>60</v>
      </c>
      <c r="C9" s="50" t="s">
        <v>47</v>
      </c>
      <c r="D9" s="50" t="s">
        <v>35</v>
      </c>
      <c r="E9" s="51" t="s">
        <v>61</v>
      </c>
      <c r="F9" s="50" t="s">
        <v>37</v>
      </c>
      <c r="G9" s="50" t="s">
        <v>38</v>
      </c>
      <c r="H9" s="52">
        <v>0.3</v>
      </c>
      <c r="I9" s="52">
        <v>0.5</v>
      </c>
      <c r="J9" s="53">
        <f t="shared" si="0"/>
        <v>0.03</v>
      </c>
    </row>
    <row r="10" spans="1:10" ht="24" customHeight="1" x14ac:dyDescent="0.3">
      <c r="A10" s="46">
        <v>9</v>
      </c>
      <c r="B10" s="47" t="s">
        <v>62</v>
      </c>
      <c r="C10" s="46" t="s">
        <v>53</v>
      </c>
      <c r="D10" s="46" t="s">
        <v>63</v>
      </c>
      <c r="E10" s="47" t="s">
        <v>64</v>
      </c>
      <c r="F10" s="46" t="s">
        <v>37</v>
      </c>
      <c r="G10" s="46" t="s">
        <v>38</v>
      </c>
      <c r="H10" s="48">
        <v>0.21</v>
      </c>
      <c r="I10" s="48">
        <v>0.5</v>
      </c>
      <c r="J10" s="49">
        <f t="shared" si="0"/>
        <v>2.1000000000000001E-2</v>
      </c>
    </row>
    <row r="11" spans="1:10" ht="24" customHeight="1" x14ac:dyDescent="0.3">
      <c r="A11" s="50">
        <v>10</v>
      </c>
      <c r="B11" s="51" t="s">
        <v>65</v>
      </c>
      <c r="C11" s="50" t="s">
        <v>34</v>
      </c>
      <c r="D11" s="50" t="s">
        <v>66</v>
      </c>
      <c r="E11" s="51" t="s">
        <v>67</v>
      </c>
      <c r="F11" s="50" t="s">
        <v>56</v>
      </c>
      <c r="G11" s="50" t="s">
        <v>57</v>
      </c>
      <c r="H11" s="52">
        <v>0.21</v>
      </c>
      <c r="I11" s="52">
        <v>0.5</v>
      </c>
      <c r="J11" s="53">
        <f t="shared" si="0"/>
        <v>2.1000000000000001E-2</v>
      </c>
    </row>
    <row r="12" spans="1:10" ht="24" customHeight="1" x14ac:dyDescent="0.3">
      <c r="A12" s="46">
        <v>11</v>
      </c>
      <c r="B12" s="47" t="s">
        <v>68</v>
      </c>
      <c r="C12" s="46" t="s">
        <v>47</v>
      </c>
      <c r="D12" s="46" t="s">
        <v>35</v>
      </c>
      <c r="E12" s="47" t="s">
        <v>69</v>
      </c>
      <c r="F12" s="46" t="s">
        <v>70</v>
      </c>
      <c r="G12" s="46" t="s">
        <v>71</v>
      </c>
      <c r="H12" s="48">
        <v>0.3</v>
      </c>
      <c r="I12" s="48">
        <v>0.5</v>
      </c>
      <c r="J12" s="49">
        <f t="shared" si="0"/>
        <v>0.03</v>
      </c>
    </row>
    <row r="13" spans="1:10" ht="24" customHeight="1" x14ac:dyDescent="0.3">
      <c r="A13" s="46">
        <v>13</v>
      </c>
      <c r="B13" s="47" t="s">
        <v>72</v>
      </c>
      <c r="C13" s="46" t="s">
        <v>34</v>
      </c>
      <c r="D13" s="46" t="s">
        <v>73</v>
      </c>
      <c r="E13" s="47" t="s">
        <v>74</v>
      </c>
      <c r="F13" s="46" t="s">
        <v>41</v>
      </c>
      <c r="G13" s="46" t="s">
        <v>75</v>
      </c>
      <c r="H13" s="48">
        <v>0.21</v>
      </c>
      <c r="I13" s="48">
        <v>0.5</v>
      </c>
      <c r="J13" s="49">
        <f t="shared" si="0"/>
        <v>2.1000000000000001E-2</v>
      </c>
    </row>
    <row r="14" spans="1:10" ht="24" customHeight="1" x14ac:dyDescent="0.3">
      <c r="A14" s="50">
        <v>14</v>
      </c>
      <c r="B14" s="51" t="s">
        <v>76</v>
      </c>
      <c r="C14" s="50" t="s">
        <v>34</v>
      </c>
      <c r="D14" s="50" t="s">
        <v>77</v>
      </c>
      <c r="E14" s="51" t="s">
        <v>78</v>
      </c>
      <c r="F14" s="50" t="s">
        <v>56</v>
      </c>
      <c r="G14" s="50" t="s">
        <v>57</v>
      </c>
      <c r="H14" s="52">
        <v>0.23</v>
      </c>
      <c r="I14" s="52">
        <v>0.5</v>
      </c>
      <c r="J14" s="53">
        <f t="shared" si="0"/>
        <v>2.3000000000000003E-2</v>
      </c>
    </row>
    <row r="15" spans="1:10" ht="24" customHeight="1" x14ac:dyDescent="0.3">
      <c r="A15" s="46">
        <v>15</v>
      </c>
      <c r="B15" s="47" t="s">
        <v>79</v>
      </c>
      <c r="C15" s="46" t="s">
        <v>34</v>
      </c>
      <c r="D15" s="46" t="s">
        <v>35</v>
      </c>
      <c r="E15" s="47" t="s">
        <v>80</v>
      </c>
      <c r="F15" s="46" t="s">
        <v>37</v>
      </c>
      <c r="G15" s="46" t="s">
        <v>38</v>
      </c>
      <c r="H15" s="48">
        <v>0.3</v>
      </c>
      <c r="I15" s="48">
        <v>0.5</v>
      </c>
      <c r="J15" s="49">
        <f t="shared" si="0"/>
        <v>0.03</v>
      </c>
    </row>
    <row r="16" spans="1:10" ht="24" customHeight="1" x14ac:dyDescent="0.3">
      <c r="A16" s="50">
        <v>16</v>
      </c>
      <c r="B16" s="51" t="s">
        <v>81</v>
      </c>
      <c r="C16" s="50" t="s">
        <v>34</v>
      </c>
      <c r="D16" s="50" t="s">
        <v>82</v>
      </c>
      <c r="E16" s="51" t="s">
        <v>83</v>
      </c>
      <c r="F16" s="50" t="s">
        <v>56</v>
      </c>
      <c r="G16" s="50" t="s">
        <v>84</v>
      </c>
      <c r="H16" s="52">
        <v>0.3</v>
      </c>
      <c r="I16" s="52">
        <v>0.5</v>
      </c>
      <c r="J16" s="53">
        <f t="shared" si="0"/>
        <v>0.03</v>
      </c>
    </row>
    <row r="17" spans="1:10" ht="24" customHeight="1" x14ac:dyDescent="0.3">
      <c r="A17" s="46">
        <v>17</v>
      </c>
      <c r="B17" s="47" t="s">
        <v>85</v>
      </c>
      <c r="C17" s="46" t="s">
        <v>53</v>
      </c>
      <c r="D17" s="46" t="s">
        <v>86</v>
      </c>
      <c r="E17" s="47" t="s">
        <v>87</v>
      </c>
      <c r="F17" s="46" t="s">
        <v>56</v>
      </c>
      <c r="G17" s="46" t="s">
        <v>57</v>
      </c>
      <c r="H17" s="48">
        <v>0.3</v>
      </c>
      <c r="I17" s="48">
        <v>0.5</v>
      </c>
      <c r="J17" s="49">
        <f t="shared" si="0"/>
        <v>0.03</v>
      </c>
    </row>
    <row r="18" spans="1:10" ht="24" customHeight="1" x14ac:dyDescent="0.3">
      <c r="A18" s="50">
        <v>18</v>
      </c>
      <c r="B18" s="51" t="s">
        <v>88</v>
      </c>
      <c r="C18" s="50" t="s">
        <v>89</v>
      </c>
      <c r="D18" s="50" t="s">
        <v>90</v>
      </c>
      <c r="E18" s="51" t="s">
        <v>91</v>
      </c>
      <c r="F18" s="50" t="s">
        <v>37</v>
      </c>
      <c r="G18" s="50" t="s">
        <v>38</v>
      </c>
      <c r="H18" s="52">
        <v>0.3</v>
      </c>
      <c r="I18" s="52">
        <v>0.5</v>
      </c>
      <c r="J18" s="53">
        <f t="shared" si="0"/>
        <v>0.03</v>
      </c>
    </row>
    <row r="19" spans="1:10" ht="24" customHeight="1" x14ac:dyDescent="0.3">
      <c r="A19" s="46">
        <v>19</v>
      </c>
      <c r="B19" s="47" t="s">
        <v>92</v>
      </c>
      <c r="C19" s="46" t="s">
        <v>34</v>
      </c>
      <c r="D19" s="46" t="s">
        <v>93</v>
      </c>
      <c r="E19" s="47" t="s">
        <v>94</v>
      </c>
      <c r="F19" s="46" t="s">
        <v>56</v>
      </c>
      <c r="G19" s="46" t="s">
        <v>42</v>
      </c>
      <c r="H19" s="48">
        <v>0.3</v>
      </c>
      <c r="I19" s="48">
        <v>0.5</v>
      </c>
      <c r="J19" s="49">
        <f t="shared" si="0"/>
        <v>0.03</v>
      </c>
    </row>
    <row r="20" spans="1:10" ht="24" customHeight="1" x14ac:dyDescent="0.3">
      <c r="A20" s="50">
        <v>20</v>
      </c>
      <c r="B20" s="51" t="s">
        <v>95</v>
      </c>
      <c r="C20" s="50" t="s">
        <v>47</v>
      </c>
      <c r="D20" s="50" t="s">
        <v>35</v>
      </c>
      <c r="E20" s="51" t="s">
        <v>96</v>
      </c>
      <c r="F20" s="50" t="s">
        <v>41</v>
      </c>
      <c r="G20" s="50" t="s">
        <v>42</v>
      </c>
      <c r="H20" s="52">
        <v>0.3</v>
      </c>
      <c r="I20" s="52">
        <v>0.5</v>
      </c>
      <c r="J20" s="53">
        <f t="shared" si="0"/>
        <v>0.03</v>
      </c>
    </row>
    <row r="21" spans="1:10" ht="24" customHeight="1" x14ac:dyDescent="0.3">
      <c r="A21" s="46">
        <v>21</v>
      </c>
      <c r="B21" s="47" t="s">
        <v>97</v>
      </c>
      <c r="C21" s="46" t="s">
        <v>34</v>
      </c>
      <c r="D21" s="46" t="s">
        <v>35</v>
      </c>
      <c r="E21" s="47" t="s">
        <v>98</v>
      </c>
      <c r="F21" s="46" t="s">
        <v>37</v>
      </c>
      <c r="G21" s="46" t="s">
        <v>38</v>
      </c>
      <c r="H21" s="48">
        <v>0.3</v>
      </c>
      <c r="I21" s="48">
        <v>0.5</v>
      </c>
      <c r="J21" s="49">
        <f t="shared" si="0"/>
        <v>0.03</v>
      </c>
    </row>
    <row r="22" spans="1:10" ht="24" customHeight="1" x14ac:dyDescent="0.3">
      <c r="A22" s="50">
        <v>22</v>
      </c>
      <c r="B22" s="51" t="s">
        <v>101</v>
      </c>
      <c r="C22" s="50" t="s">
        <v>44</v>
      </c>
      <c r="D22" s="50" t="s">
        <v>35</v>
      </c>
      <c r="E22" s="51" t="s">
        <v>99</v>
      </c>
      <c r="F22" s="50" t="s">
        <v>41</v>
      </c>
      <c r="G22" s="50" t="s">
        <v>42</v>
      </c>
      <c r="H22" s="52">
        <v>0.3</v>
      </c>
      <c r="I22" s="52">
        <v>0.5</v>
      </c>
      <c r="J22" s="53">
        <f t="shared" si="0"/>
        <v>0.03</v>
      </c>
    </row>
    <row r="23" spans="1:10" x14ac:dyDescent="0.3">
      <c r="A23" s="50">
        <v>23</v>
      </c>
      <c r="B23" s="51" t="s">
        <v>100</v>
      </c>
      <c r="H23" s="52">
        <v>1</v>
      </c>
      <c r="I23" s="52">
        <v>1</v>
      </c>
      <c r="J23" s="52">
        <f t="shared" si="0"/>
        <v>0.2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未超過年度</vt:lpstr>
      <vt:lpstr>超過年度比例計算</vt:lpstr>
      <vt:lpstr>境外電商(迄日1151231以上)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歐李芳如</dc:creator>
  <cp:lastModifiedBy>歐李芳如</cp:lastModifiedBy>
  <cp:lastPrinted>2026-10-15T02:30:25Z</cp:lastPrinted>
  <dcterms:created xsi:type="dcterms:W3CDTF">2026-01-27T09:53:52Z</dcterms:created>
  <dcterms:modified xsi:type="dcterms:W3CDTF">2026-10-15T02:36:54Z</dcterms:modified>
</cp:coreProperties>
</file>