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業務\115資料\0建檔資料\115工作說明會\"/>
    </mc:Choice>
  </mc:AlternateContent>
  <xr:revisionPtr revIDLastSave="0" documentId="13_ncr:1_{0DCED3E9-8537-4B5D-8160-762B820890CE}" xr6:coauthVersionLast="47" xr6:coauthVersionMax="47" xr10:uidLastSave="{00000000-0000-0000-0000-000000000000}"/>
  <bookViews>
    <workbookView xWindow="3375" yWindow="7005" windowWidth="32310" windowHeight="12720" xr2:uid="{500EF7F9-ECCE-4243-9444-38AE976979A8}"/>
  </bookViews>
  <sheets>
    <sheet name="未超過年度-20％" sheetId="1" r:id="rId1"/>
    <sheet name="超過年度比例計算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2" l="1"/>
  <c r="C6" i="2" s="1"/>
  <c r="C7" i="2" l="1"/>
  <c r="C9" i="2" s="1"/>
  <c r="C11" i="2" l="1"/>
  <c r="C10" i="2"/>
  <c r="C8" i="2"/>
  <c r="B15" i="1" l="1"/>
  <c r="B17" i="1" s="1"/>
  <c r="B16" i="1" l="1"/>
  <c r="B18" i="1" s="1"/>
</calcChain>
</file>

<file path=xl/sharedStrings.xml><?xml version="1.0" encoding="utf-8"?>
<sst xmlns="http://schemas.openxmlformats.org/spreadsheetml/2006/main" count="35" uniqueCount="32">
  <si>
    <t>※核銷文件</t>
    <phoneticPr fontId="3" type="noConversion"/>
  </si>
  <si>
    <t>1.單據報銷清單+請購單+支出憑證粘存單</t>
    <phoneticPr fontId="3" type="noConversion"/>
  </si>
  <si>
    <r>
      <t>2.境外電商收據(自行下載列印</t>
    </r>
    <r>
      <rPr>
        <sz val="14"/>
        <color rgb="FFFF0000"/>
        <rFont val="微軟正黑體"/>
        <family val="2"/>
        <charset val="136"/>
      </rPr>
      <t>請蓋章</t>
    </r>
    <r>
      <rPr>
        <sz val="14"/>
        <rFont val="微軟正黑體"/>
        <family val="2"/>
        <charset val="136"/>
      </rPr>
      <t>)+信用卡帳單明細(</t>
    </r>
    <r>
      <rPr>
        <sz val="14"/>
        <color rgb="FFFF0000"/>
        <rFont val="微軟正黑體"/>
        <family val="2"/>
        <charset val="136"/>
      </rPr>
      <t>請蓋章</t>
    </r>
    <r>
      <rPr>
        <sz val="14"/>
        <rFont val="微軟正黑體"/>
        <family val="2"/>
        <charset val="136"/>
      </rPr>
      <t>)</t>
    </r>
    <phoneticPr fontId="3" type="noConversion"/>
  </si>
  <si>
    <r>
      <t>3.填寫核銷單金額：請填入核銷單含稅總金額(</t>
    </r>
    <r>
      <rPr>
        <b/>
        <sz val="14"/>
        <color theme="9" tint="-0.249977111117893"/>
        <rFont val="微軟正黑體"/>
        <family val="2"/>
        <charset val="136"/>
      </rPr>
      <t>綠色儲存格</t>
    </r>
    <r>
      <rPr>
        <sz val="14"/>
        <rFont val="微軟正黑體"/>
        <family val="2"/>
        <charset val="136"/>
      </rPr>
      <t>)</t>
    </r>
    <phoneticPr fontId="3" type="noConversion"/>
  </si>
  <si>
    <t>4.請列印此份計算說明作為核銷附件</t>
    <phoneticPr fontId="3" type="noConversion"/>
  </si>
  <si>
    <t>※境外電商費用核銷金額計算：</t>
    <phoneticPr fontId="3" type="noConversion"/>
  </si>
  <si>
    <t>境外電商名稱：</t>
    <phoneticPr fontId="3" type="noConversion"/>
  </si>
  <si>
    <t>扣繳稅率</t>
    <phoneticPr fontId="3" type="noConversion"/>
  </si>
  <si>
    <t>如Trip、Agoda等</t>
    <phoneticPr fontId="3" type="noConversion"/>
  </si>
  <si>
    <t>項目</t>
    <phoneticPr fontId="3" type="noConversion"/>
  </si>
  <si>
    <t>金額</t>
    <phoneticPr fontId="3" type="noConversion"/>
  </si>
  <si>
    <t>附註說明</t>
    <phoneticPr fontId="3" type="noConversion"/>
  </si>
  <si>
    <t>國外交易服務費(信用卡手續費)(C)</t>
    <phoneticPr fontId="3" type="noConversion"/>
  </si>
  <si>
    <t>(直接填入金額)</t>
    <phoneticPr fontId="3" type="noConversion"/>
  </si>
  <si>
    <t>付款淨額=境外電商收據金額(A)</t>
    <phoneticPr fontId="3" type="noConversion"/>
  </si>
  <si>
    <t>含稅應付款總額(B)=境外電商收據金額(A)除以0.8</t>
    <phoneticPr fontId="3" type="noConversion"/>
  </si>
  <si>
    <r>
      <rPr>
        <b/>
        <sz val="14"/>
        <color rgb="FFFF0000"/>
        <rFont val="微軟正黑體"/>
        <family val="2"/>
        <charset val="136"/>
      </rPr>
      <t>(公式帶入)
含20％所得稅，</t>
    </r>
    <r>
      <rPr>
        <sz val="14"/>
        <rFont val="微軟正黑體"/>
        <family val="2"/>
        <charset val="136"/>
      </rPr>
      <t>不含國外交易服務費</t>
    </r>
    <phoneticPr fontId="3" type="noConversion"/>
  </si>
  <si>
    <t>代扣繳所得稅額=付款總額(B)*20%</t>
    <phoneticPr fontId="3" type="noConversion"/>
  </si>
  <si>
    <r>
      <rPr>
        <b/>
        <sz val="14"/>
        <color rgb="FFFF0000"/>
        <rFont val="微軟正黑體"/>
        <family val="2"/>
        <charset val="136"/>
      </rPr>
      <t xml:space="preserve">(公式帶入)
</t>
    </r>
    <r>
      <rPr>
        <sz val="14"/>
        <rFont val="微軟正黑體"/>
        <family val="2"/>
        <charset val="136"/>
      </rPr>
      <t>另需幫境外電商負擔的所得稅金，由計畫經費負擔(小數點尾數四捨五入)</t>
    </r>
    <phoneticPr fontId="3" type="noConversion"/>
  </si>
  <si>
    <t>核銷單總金額(D)=付款總額(B)+國外交易服務費(C)</t>
    <phoneticPr fontId="3" type="noConversion"/>
  </si>
  <si>
    <t>←填寫核銷單金額</t>
    <phoneticPr fontId="3" type="noConversion"/>
  </si>
  <si>
    <t>老師實領金額=核銷單總金額-扣繳稅額(稅額由計畫負擔)</t>
    <phoneticPr fontId="3" type="noConversion"/>
  </si>
  <si>
    <t>計算方法</t>
    <phoneticPr fontId="2" type="noConversion"/>
  </si>
  <si>
    <t>帳單金額</t>
    <phoneticPr fontId="2" type="noConversion"/>
  </si>
  <si>
    <t>分攤金額</t>
    <phoneticPr fontId="3" type="noConversion"/>
  </si>
  <si>
    <t>付款淨額=Invoice收據金額(A)</t>
    <phoneticPr fontId="3" type="noConversion"/>
  </si>
  <si>
    <t>老師實付金額=Invoice收據金額+信用卡手續費</t>
    <phoneticPr fontId="3" type="noConversion"/>
  </si>
  <si>
    <t>含稅應付款(B)=Invoice收據金額(A)除以0.8</t>
    <phoneticPr fontId="3" type="noConversion"/>
  </si>
  <si>
    <t>扣繳所得稅額=付款總額(B)-A</t>
    <phoneticPr fontId="3" type="noConversion"/>
  </si>
  <si>
    <t>核銷單總金額(D)=含稅應付款(B)+國外交易服務費(C)</t>
    <phoneticPr fontId="3" type="noConversion"/>
  </si>
  <si>
    <r>
      <rPr>
        <sz val="14"/>
        <color theme="1"/>
        <rFont val="細明體"/>
        <family val="3"/>
        <charset val="136"/>
      </rPr>
      <t>※</t>
    </r>
    <r>
      <rPr>
        <sz val="14"/>
        <color theme="1"/>
        <rFont val="微軟正黑體"/>
        <family val="2"/>
        <charset val="136"/>
      </rPr>
      <t>適用於軟體訂閱使用期限超過計畫年度</t>
    </r>
    <phoneticPr fontId="2" type="noConversion"/>
  </si>
  <si>
    <t>請在下列填入軟體使用起、迄（當年度12/31）時間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</si>
</sst>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/m/d;@"/>
  </numFmts>
  <fonts count="12" x14ac:knownFonts="1">
    <font>
      <sz val="12"/>
      <color theme="1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rgb="FFFF0000"/>
      <name val="微軟正黑體"/>
      <family val="2"/>
      <charset val="136"/>
    </font>
    <font>
      <b/>
      <sz val="14"/>
      <color theme="9" tint="-0.249977111117893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細明體"/>
      <family val="3"/>
      <charset val="136"/>
    </font>
    <font>
      <sz val="14"/>
      <color theme="1"/>
      <name val="微軟正黑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176" fontId="1" fillId="0" borderId="0" xfId="0" applyNumberFormat="1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>
      <alignment vertical="center"/>
    </xf>
    <xf numFmtId="0" fontId="8" fillId="0" borderId="0" xfId="0" applyFont="1" applyAlignment="1" applyProtection="1"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10" fontId="1" fillId="2" borderId="4" xfId="0" applyNumberFormat="1" applyFont="1" applyFill="1" applyBorder="1" applyAlignment="1">
      <alignment horizontal="center" vertical="center"/>
    </xf>
    <xf numFmtId="9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9" fontId="1" fillId="0" borderId="0" xfId="0" applyNumberFormat="1" applyFo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9" fontId="4" fillId="0" borderId="6" xfId="0" applyNumberFormat="1" applyFont="1" applyBorder="1" applyAlignment="1" applyProtection="1">
      <alignment horizontal="center" vertical="center"/>
      <protection locked="0"/>
    </xf>
    <xf numFmtId="9" fontId="4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Protection="1">
      <alignment vertical="center"/>
      <protection locked="0"/>
    </xf>
    <xf numFmtId="176" fontId="1" fillId="3" borderId="9" xfId="0" applyNumberFormat="1" applyFont="1" applyFill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176" fontId="1" fillId="3" borderId="12" xfId="0" applyNumberFormat="1" applyFont="1" applyFill="1" applyBorder="1" applyProtection="1">
      <alignment vertical="center"/>
      <protection locked="0"/>
    </xf>
    <xf numFmtId="176" fontId="8" fillId="0" borderId="13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0" fontId="4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Protection="1">
      <alignment vertical="center"/>
      <protection locked="0"/>
    </xf>
    <xf numFmtId="176" fontId="1" fillId="0" borderId="14" xfId="0" applyNumberFormat="1" applyFont="1" applyBorder="1">
      <alignment vertical="center"/>
    </xf>
    <xf numFmtId="176" fontId="4" fillId="0" borderId="10" xfId="0" applyNumberFormat="1" applyFont="1" applyBorder="1" applyAlignment="1" applyProtection="1">
      <alignment vertical="center" wrapText="1"/>
      <protection locked="0"/>
    </xf>
    <xf numFmtId="0" fontId="4" fillId="4" borderId="15" xfId="0" applyFont="1" applyFill="1" applyBorder="1" applyProtection="1">
      <alignment vertical="center"/>
      <protection locked="0"/>
    </xf>
    <xf numFmtId="176" fontId="1" fillId="4" borderId="16" xfId="0" applyNumberFormat="1" applyFont="1" applyFill="1" applyBorder="1">
      <alignment vertical="center"/>
    </xf>
    <xf numFmtId="0" fontId="8" fillId="0" borderId="17" xfId="0" applyFont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176" fontId="1" fillId="2" borderId="19" xfId="0" applyNumberFormat="1" applyFont="1" applyFill="1" applyBorder="1">
      <alignment vertical="center"/>
    </xf>
    <xf numFmtId="0" fontId="4" fillId="0" borderId="2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7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21" xfId="0" applyFont="1" applyBorder="1" applyProtection="1">
      <alignment vertical="center"/>
      <protection locked="0"/>
    </xf>
    <xf numFmtId="0" fontId="4" fillId="0" borderId="9" xfId="0" applyFont="1" applyBorder="1" applyAlignment="1" applyProtection="1">
      <protection locked="0"/>
    </xf>
    <xf numFmtId="9" fontId="1" fillId="0" borderId="9" xfId="0" applyNumberFormat="1" applyFont="1" applyBorder="1" applyAlignment="1" applyProtection="1">
      <protection locked="0"/>
    </xf>
    <xf numFmtId="176" fontId="1" fillId="3" borderId="9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176" fontId="1" fillId="0" borderId="9" xfId="0" applyNumberFormat="1" applyFont="1" applyBorder="1">
      <alignment vertical="center"/>
    </xf>
    <xf numFmtId="0" fontId="1" fillId="2" borderId="9" xfId="0" applyFont="1" applyFill="1" applyBorder="1" applyAlignment="1" applyProtection="1">
      <protection locked="0"/>
    </xf>
    <xf numFmtId="176" fontId="8" fillId="2" borderId="9" xfId="0" applyNumberFormat="1" applyFont="1" applyFill="1" applyBorder="1">
      <alignment vertical="center"/>
    </xf>
    <xf numFmtId="0" fontId="4" fillId="4" borderId="9" xfId="0" applyFont="1" applyFill="1" applyBorder="1" applyAlignment="1" applyProtection="1">
      <protection locked="0"/>
    </xf>
    <xf numFmtId="176" fontId="1" fillId="4" borderId="9" xfId="0" applyNumberFormat="1" applyFont="1" applyFill="1" applyBorder="1">
      <alignment vertical="center"/>
    </xf>
    <xf numFmtId="0" fontId="1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13</xdr:row>
      <xdr:rowOff>219075</xdr:rowOff>
    </xdr:from>
    <xdr:to>
      <xdr:col>0</xdr:col>
      <xdr:colOff>3438525</xdr:colOff>
      <xdr:row>14</xdr:row>
      <xdr:rowOff>57150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7D09A1D0-1630-43D3-B5F0-EEEC7F4268B5}"/>
            </a:ext>
          </a:extLst>
        </xdr:cNvPr>
        <xdr:cNvSpPr/>
      </xdr:nvSpPr>
      <xdr:spPr>
        <a:xfrm>
          <a:off x="676275" y="3076575"/>
          <a:ext cx="276225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666750</xdr:colOff>
      <xdr:row>15</xdr:row>
      <xdr:rowOff>95250</xdr:rowOff>
    </xdr:from>
    <xdr:to>
      <xdr:col>0</xdr:col>
      <xdr:colOff>3429000</xdr:colOff>
      <xdr:row>15</xdr:row>
      <xdr:rowOff>171450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E6C0C87F-871A-4E65-A154-DF1F78DB5523}"/>
            </a:ext>
          </a:extLst>
        </xdr:cNvPr>
        <xdr:cNvSpPr/>
      </xdr:nvSpPr>
      <xdr:spPr>
        <a:xfrm>
          <a:off x="666750" y="3429000"/>
          <a:ext cx="276225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676275</xdr:colOff>
      <xdr:row>16</xdr:row>
      <xdr:rowOff>219075</xdr:rowOff>
    </xdr:from>
    <xdr:to>
      <xdr:col>0</xdr:col>
      <xdr:colOff>3438525</xdr:colOff>
      <xdr:row>17</xdr:row>
      <xdr:rowOff>180975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C51EB429-161E-412E-B394-1742BEA0B2AA}"/>
            </a:ext>
          </a:extLst>
        </xdr:cNvPr>
        <xdr:cNvSpPr/>
      </xdr:nvSpPr>
      <xdr:spPr>
        <a:xfrm>
          <a:off x="676275" y="3790950"/>
          <a:ext cx="2762250" cy="2000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714375</xdr:colOff>
      <xdr:row>19</xdr:row>
      <xdr:rowOff>38100</xdr:rowOff>
    </xdr:from>
    <xdr:to>
      <xdr:col>0</xdr:col>
      <xdr:colOff>3476625</xdr:colOff>
      <xdr:row>19</xdr:row>
      <xdr:rowOff>114300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36F35FF7-BE3C-4ADD-8824-196A9E802353}"/>
            </a:ext>
          </a:extLst>
        </xdr:cNvPr>
        <xdr:cNvSpPr/>
      </xdr:nvSpPr>
      <xdr:spPr>
        <a:xfrm>
          <a:off x="714375" y="4324350"/>
          <a:ext cx="276225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685800</xdr:colOff>
      <xdr:row>20</xdr:row>
      <xdr:rowOff>152400</xdr:rowOff>
    </xdr:from>
    <xdr:to>
      <xdr:col>0</xdr:col>
      <xdr:colOff>3448050</xdr:colOff>
      <xdr:row>20</xdr:row>
      <xdr:rowOff>228600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1849FC1C-A2F1-40A8-BD7D-059D0EFCA087}"/>
            </a:ext>
          </a:extLst>
        </xdr:cNvPr>
        <xdr:cNvSpPr/>
      </xdr:nvSpPr>
      <xdr:spPr>
        <a:xfrm>
          <a:off x="685800" y="4676775"/>
          <a:ext cx="276225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657225</xdr:colOff>
      <xdr:row>23</xdr:row>
      <xdr:rowOff>190500</xdr:rowOff>
    </xdr:from>
    <xdr:to>
      <xdr:col>0</xdr:col>
      <xdr:colOff>3419475</xdr:colOff>
      <xdr:row>24</xdr:row>
      <xdr:rowOff>152400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F49D75F9-655B-452B-8283-5A94DE0D32D9}"/>
            </a:ext>
          </a:extLst>
        </xdr:cNvPr>
        <xdr:cNvSpPr/>
      </xdr:nvSpPr>
      <xdr:spPr>
        <a:xfrm>
          <a:off x="657225" y="5429250"/>
          <a:ext cx="2762250" cy="2000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695325</xdr:colOff>
      <xdr:row>26</xdr:row>
      <xdr:rowOff>0</xdr:rowOff>
    </xdr:from>
    <xdr:to>
      <xdr:col>0</xdr:col>
      <xdr:colOff>3457575</xdr:colOff>
      <xdr:row>27</xdr:row>
      <xdr:rowOff>76200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4CF77AAD-8712-4EDA-94FB-F76CADA90EB6}"/>
            </a:ext>
          </a:extLst>
        </xdr:cNvPr>
        <xdr:cNvSpPr/>
      </xdr:nvSpPr>
      <xdr:spPr>
        <a:xfrm>
          <a:off x="695325" y="5953125"/>
          <a:ext cx="2762250" cy="314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695325</xdr:colOff>
      <xdr:row>28</xdr:row>
      <xdr:rowOff>95249</xdr:rowOff>
    </xdr:from>
    <xdr:to>
      <xdr:col>0</xdr:col>
      <xdr:colOff>3457575</xdr:colOff>
      <xdr:row>28</xdr:row>
      <xdr:rowOff>161924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8F4F4578-0342-4473-A66D-036B45059CFD}"/>
            </a:ext>
          </a:extLst>
        </xdr:cNvPr>
        <xdr:cNvSpPr/>
      </xdr:nvSpPr>
      <xdr:spPr>
        <a:xfrm>
          <a:off x="695325" y="6524624"/>
          <a:ext cx="2762250" cy="666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8B2F-3B9C-4E93-B4A8-2716B7421DD5}">
  <sheetPr>
    <pageSetUpPr fitToPage="1"/>
  </sheetPr>
  <dimension ref="A1:C33"/>
  <sheetViews>
    <sheetView tabSelected="1" topLeftCell="A6" workbookViewId="0">
      <selection activeCell="C17" sqref="C17"/>
    </sheetView>
  </sheetViews>
  <sheetFormatPr defaultRowHeight="19.5" x14ac:dyDescent="0.25"/>
  <cols>
    <col min="1" max="1" width="62.375" style="4" customWidth="1"/>
    <col min="2" max="2" width="11.375" style="4" bestFit="1" customWidth="1"/>
    <col min="3" max="3" width="41.75" style="4" customWidth="1"/>
    <col min="4" max="16384" width="9" style="4"/>
  </cols>
  <sheetData>
    <row r="1" spans="1:3" x14ac:dyDescent="0.3">
      <c r="A1" s="1" t="s">
        <v>0</v>
      </c>
      <c r="B1" s="2"/>
      <c r="C1" s="3"/>
    </row>
    <row r="2" spans="1:3" x14ac:dyDescent="0.3">
      <c r="A2" s="3" t="s">
        <v>1</v>
      </c>
      <c r="B2" s="2"/>
      <c r="C2" s="3"/>
    </row>
    <row r="3" spans="1:3" x14ac:dyDescent="0.3">
      <c r="A3" s="3" t="s">
        <v>2</v>
      </c>
      <c r="B3" s="2"/>
      <c r="C3" s="3"/>
    </row>
    <row r="4" spans="1:3" x14ac:dyDescent="0.3">
      <c r="A4" s="3" t="s">
        <v>3</v>
      </c>
      <c r="B4" s="2"/>
      <c r="C4" s="3"/>
    </row>
    <row r="5" spans="1:3" x14ac:dyDescent="0.3">
      <c r="A5" s="3" t="s">
        <v>4</v>
      </c>
      <c r="B5" s="2"/>
      <c r="C5" s="3"/>
    </row>
    <row r="6" spans="1:3" x14ac:dyDescent="0.3">
      <c r="A6" s="5"/>
      <c r="B6" s="2"/>
      <c r="C6" s="3"/>
    </row>
    <row r="7" spans="1:3" ht="20.25" thickBot="1" x14ac:dyDescent="0.35">
      <c r="A7" s="1" t="s">
        <v>5</v>
      </c>
      <c r="B7" s="2"/>
      <c r="C7" s="3"/>
    </row>
    <row r="8" spans="1:3" ht="30" customHeight="1" x14ac:dyDescent="0.25">
      <c r="A8" s="6" t="s">
        <v>6</v>
      </c>
      <c r="B8" s="7" t="s">
        <v>7</v>
      </c>
      <c r="C8" s="8"/>
    </row>
    <row r="9" spans="1:3" ht="30" customHeight="1" thickBot="1" x14ac:dyDescent="0.3">
      <c r="A9" s="9" t="s">
        <v>8</v>
      </c>
      <c r="B9" s="10">
        <v>0.2</v>
      </c>
      <c r="C9" s="11"/>
    </row>
    <row r="10" spans="1:3" ht="20.25" thickBot="1" x14ac:dyDescent="0.3">
      <c r="A10" s="12"/>
      <c r="B10" s="13"/>
      <c r="C10" s="11"/>
    </row>
    <row r="11" spans="1:3" s="17" customFormat="1" ht="30" customHeight="1" x14ac:dyDescent="0.25">
      <c r="A11" s="14" t="s">
        <v>9</v>
      </c>
      <c r="B11" s="15" t="s">
        <v>10</v>
      </c>
      <c r="C11" s="16" t="s">
        <v>11</v>
      </c>
    </row>
    <row r="12" spans="1:3" ht="30" customHeight="1" x14ac:dyDescent="0.25">
      <c r="A12" s="18" t="s">
        <v>12</v>
      </c>
      <c r="B12" s="19">
        <v>15</v>
      </c>
      <c r="C12" s="20" t="s">
        <v>13</v>
      </c>
    </row>
    <row r="13" spans="1:3" ht="30" customHeight="1" thickBot="1" x14ac:dyDescent="0.3">
      <c r="A13" s="21" t="s">
        <v>14</v>
      </c>
      <c r="B13" s="22">
        <v>580</v>
      </c>
      <c r="C13" s="23" t="s">
        <v>13</v>
      </c>
    </row>
    <row r="14" spans="1:3" ht="20.25" thickBot="1" x14ac:dyDescent="0.3">
      <c r="A14" s="12"/>
      <c r="B14" s="24"/>
      <c r="C14" s="8"/>
    </row>
    <row r="15" spans="1:3" ht="37.5" x14ac:dyDescent="0.25">
      <c r="A15" s="25" t="s">
        <v>15</v>
      </c>
      <c r="B15" s="26">
        <f>ROUND(($B$13/(1-$B$9)),0)</f>
        <v>725</v>
      </c>
      <c r="C15" s="27" t="s">
        <v>16</v>
      </c>
    </row>
    <row r="16" spans="1:3" ht="57" thickBot="1" x14ac:dyDescent="0.3">
      <c r="A16" s="28" t="s">
        <v>17</v>
      </c>
      <c r="B16" s="29">
        <f>ROUND(B15*$B$9,0)</f>
        <v>145</v>
      </c>
      <c r="C16" s="30" t="s">
        <v>18</v>
      </c>
    </row>
    <row r="17" spans="1:3" ht="30" customHeight="1" thickTop="1" thickBot="1" x14ac:dyDescent="0.3">
      <c r="A17" s="31" t="s">
        <v>19</v>
      </c>
      <c r="B17" s="32">
        <f>B15+B12</f>
        <v>740</v>
      </c>
      <c r="C17" s="33" t="s">
        <v>20</v>
      </c>
    </row>
    <row r="18" spans="1:3" ht="30" customHeight="1" thickTop="1" thickBot="1" x14ac:dyDescent="0.3">
      <c r="A18" s="34" t="s">
        <v>21</v>
      </c>
      <c r="B18" s="35">
        <f>B17-B16</f>
        <v>595</v>
      </c>
      <c r="C18" s="36"/>
    </row>
    <row r="19" spans="1:3" x14ac:dyDescent="0.3">
      <c r="A19" s="3"/>
      <c r="B19" s="2"/>
      <c r="C19" s="3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/>
    </row>
    <row r="28" spans="1:3" x14ac:dyDescent="0.25">
      <c r="A28" s="37"/>
      <c r="B28" s="37"/>
      <c r="C28" s="37"/>
    </row>
    <row r="29" spans="1:3" x14ac:dyDescent="0.25">
      <c r="A29" s="37"/>
      <c r="B29" s="37"/>
      <c r="C29" s="37"/>
    </row>
    <row r="30" spans="1:3" x14ac:dyDescent="0.25">
      <c r="A30" s="37"/>
      <c r="B30" s="37"/>
      <c r="C30" s="37"/>
    </row>
    <row r="31" spans="1:3" x14ac:dyDescent="0.25">
      <c r="A31" s="37"/>
      <c r="B31" s="37"/>
      <c r="C31" s="37"/>
    </row>
    <row r="32" spans="1:3" x14ac:dyDescent="0.25">
      <c r="A32" s="37"/>
      <c r="B32" s="37"/>
      <c r="C32" s="37"/>
    </row>
    <row r="33" spans="1:3" x14ac:dyDescent="0.25">
      <c r="A33" s="37"/>
      <c r="B33" s="37"/>
      <c r="C33" s="37"/>
    </row>
  </sheetData>
  <sheetProtection algorithmName="SHA-512" hashValue="bMhw0xyskSbHJKI8xz38/V0kXBe/VDNBWV7I6G3FDV2vKMRKKcH+Zw/eD1DdUJksMX4SrlLp37AHeUwBrLyxxw==" saltValue="bFw9Egi89fm3vmqw37afYg==" spinCount="100000" sheet="1" selectLockedCells="1"/>
  <protectedRanges>
    <protectedRange sqref="B12:B13" name="範圍1"/>
  </protectedRanges>
  <phoneticPr fontId="2" type="noConversion"/>
  <pageMargins left="0.28999999999999998" right="0.3" top="0.46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EE52-86EC-4BA9-887F-18C996807C59}">
  <dimension ref="A1:E11"/>
  <sheetViews>
    <sheetView workbookViewId="0">
      <selection activeCell="B7" sqref="B7"/>
    </sheetView>
  </sheetViews>
  <sheetFormatPr defaultRowHeight="18.75" x14ac:dyDescent="0.25"/>
  <cols>
    <col min="1" max="1" width="47.625" style="40" customWidth="1"/>
    <col min="2" max="2" width="15.25" style="40" bestFit="1" customWidth="1"/>
    <col min="3" max="3" width="17.125" style="40" customWidth="1"/>
    <col min="4" max="4" width="9" style="40"/>
    <col min="5" max="5" width="25.5" style="40" customWidth="1"/>
    <col min="6" max="6" width="21.375" style="40" customWidth="1"/>
    <col min="7" max="16384" width="9" style="40"/>
  </cols>
  <sheetData>
    <row r="1" spans="1:5" ht="19.5" x14ac:dyDescent="0.25">
      <c r="A1" s="51" t="s">
        <v>30</v>
      </c>
    </row>
    <row r="2" spans="1:5" x14ac:dyDescent="0.25">
      <c r="A2" s="51" t="s">
        <v>31</v>
      </c>
    </row>
    <row r="3" spans="1:5" x14ac:dyDescent="0.25">
      <c r="A3" s="38">
        <v>46024</v>
      </c>
      <c r="B3" s="38">
        <v>46387</v>
      </c>
      <c r="C3" s="39">
        <f>B3-A3+1</f>
        <v>364</v>
      </c>
    </row>
    <row r="4" spans="1:5" x14ac:dyDescent="0.25">
      <c r="A4" s="41" t="s">
        <v>22</v>
      </c>
      <c r="B4" s="41"/>
      <c r="C4" s="41"/>
    </row>
    <row r="5" spans="1:5" x14ac:dyDescent="0.3">
      <c r="A5" s="42" t="s">
        <v>9</v>
      </c>
      <c r="B5" s="42" t="s">
        <v>23</v>
      </c>
      <c r="C5" s="43" t="s">
        <v>24</v>
      </c>
    </row>
    <row r="6" spans="1:5" x14ac:dyDescent="0.3">
      <c r="A6" s="42" t="s">
        <v>12</v>
      </c>
      <c r="B6" s="42">
        <v>125</v>
      </c>
      <c r="C6" s="44">
        <f>ROUND(B6/365*C3,0)</f>
        <v>125</v>
      </c>
    </row>
    <row r="7" spans="1:5" x14ac:dyDescent="0.3">
      <c r="A7" s="42" t="s">
        <v>25</v>
      </c>
      <c r="B7" s="42">
        <v>8333</v>
      </c>
      <c r="C7" s="44">
        <f>ROUND(B7/365*C3,0)</f>
        <v>8310</v>
      </c>
      <c r="E7" s="45"/>
    </row>
    <row r="8" spans="1:5" x14ac:dyDescent="0.3">
      <c r="A8" s="42" t="s">
        <v>26</v>
      </c>
      <c r="B8" s="42"/>
      <c r="C8" s="46">
        <f>C6+C7</f>
        <v>8435</v>
      </c>
    </row>
    <row r="9" spans="1:5" x14ac:dyDescent="0.3">
      <c r="A9" s="42" t="s">
        <v>27</v>
      </c>
      <c r="B9" s="42"/>
      <c r="C9" s="46">
        <f>ROUND(C7/0.8,0)</f>
        <v>10388</v>
      </c>
    </row>
    <row r="10" spans="1:5" x14ac:dyDescent="0.3">
      <c r="A10" s="47" t="s">
        <v>28</v>
      </c>
      <c r="B10" s="47"/>
      <c r="C10" s="48">
        <f>C9-C7</f>
        <v>2078</v>
      </c>
    </row>
    <row r="11" spans="1:5" x14ac:dyDescent="0.3">
      <c r="A11" s="49" t="s">
        <v>29</v>
      </c>
      <c r="B11" s="49"/>
      <c r="C11" s="50">
        <f>C9+C6</f>
        <v>10513</v>
      </c>
    </row>
  </sheetData>
  <sheetProtection algorithmName="SHA-512" hashValue="GhbQjD2iw4D8bGNdRo3G1kiGQXwYC6V9WT4i4utGXFyeAZt/IVadWlI1Njbqvjxx4glhqMcfrwTz4dpXM573Ig==" saltValue="sVx6XGxz+GV5T0d5hF0qgQ==" spinCount="100000" sheet="1" selectLockedCells="1"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未超過年度-20％</vt:lpstr>
      <vt:lpstr>超過年度比例計算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歐李芳如</dc:creator>
  <cp:lastModifiedBy>歐李芳如</cp:lastModifiedBy>
  <cp:lastPrinted>2026-01-27T09:58:31Z</cp:lastPrinted>
  <dcterms:created xsi:type="dcterms:W3CDTF">2026-01-27T09:53:52Z</dcterms:created>
  <dcterms:modified xsi:type="dcterms:W3CDTF">2026-01-28T01:54:18Z</dcterms:modified>
</cp:coreProperties>
</file>