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業務\115資料\"/>
    </mc:Choice>
  </mc:AlternateContent>
  <xr:revisionPtr revIDLastSave="0" documentId="13_ncr:1_{8521CDEB-CD8D-4E46-8042-4A5DF49A2C6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國外學者酬金計算工具" sheetId="2" r:id="rId1"/>
  </sheets>
  <definedNames>
    <definedName name="_xlnm.Print_Area" localSheetId="0">國外學者酬金計算工具!$A$1:$G$22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E16" i="2"/>
  <c r="F15" i="2"/>
  <c r="E15" i="2"/>
  <c r="F14" i="2"/>
  <c r="E14" i="2"/>
  <c r="F13" i="2"/>
  <c r="E13" i="2"/>
  <c r="F12" i="2"/>
  <c r="E12" i="2"/>
  <c r="F11" i="2"/>
  <c r="E11" i="2"/>
  <c r="G11" i="2" s="1"/>
  <c r="F10" i="2"/>
  <c r="E10" i="2"/>
  <c r="F9" i="2"/>
  <c r="E9" i="2"/>
  <c r="F8" i="2"/>
  <c r="E8" i="2"/>
  <c r="F7" i="2"/>
  <c r="E7" i="2"/>
  <c r="G10" i="2" l="1"/>
  <c r="G16" i="2"/>
  <c r="G7" i="2"/>
  <c r="G13" i="2"/>
  <c r="G9" i="2"/>
  <c r="G15" i="2"/>
  <c r="G8" i="2"/>
  <c r="G12" i="2"/>
  <c r="G14" i="2"/>
  <c r="G18" i="2" l="1"/>
  <c r="G20" i="2" s="1"/>
  <c r="G21" i="2" s="1"/>
  <c r="G22" i="2" s="1"/>
</calcChain>
</file>

<file path=xl/sharedStrings.xml><?xml version="1.0" encoding="utf-8"?>
<sst xmlns="http://schemas.openxmlformats.org/spreadsheetml/2006/main" count="32" uniqueCount="28">
  <si>
    <t>輔仁大學高教深耕計畫 - 國外學者酬金計算表</t>
  </si>
  <si>
    <t>教授</t>
  </si>
  <si>
    <t>日期</t>
  </si>
  <si>
    <t>行程內容</t>
  </si>
  <si>
    <t>計算係數</t>
  </si>
  <si>
    <t>職級單價</t>
  </si>
  <si>
    <t>當日小計</t>
  </si>
  <si>
    <t>副教授</t>
  </si>
  <si>
    <t>助理教授</t>
  </si>
  <si>
    <t>授課/行程滿3.5小時 (1.0)</t>
  </si>
  <si>
    <t>授課/行程未滿3.5小時-含住宿 (0.6)</t>
  </si>
  <si>
    <t>離台當日-有授課滿3.5小時 (0.6)</t>
  </si>
  <si>
    <t>抵台當日-無授課 (0.4)</t>
  </si>
  <si>
    <t>假日無行程-跨周末住宿 (0.4)</t>
  </si>
  <si>
    <t>離台當日-無授課 (0.0)</t>
  </si>
  <si>
    <t>所得稅率：</t>
  </si>
  <si>
    <t>代扣所得稅額：</t>
  </si>
  <si>
    <t>實領金額 (TWD)：</t>
  </si>
  <si>
    <t>日支費計算 (下拉選單)</t>
    <phoneticPr fontId="1" type="noConversion"/>
  </si>
  <si>
    <t>住宿費：</t>
    <phoneticPr fontId="1" type="noConversion"/>
  </si>
  <si>
    <t>學者姓名：</t>
    <phoneticPr fontId="1" type="noConversion"/>
  </si>
  <si>
    <t>（若有住宿費，酬金扣除住宿費後給付）</t>
    <phoneticPr fontId="1" type="noConversion"/>
  </si>
  <si>
    <t>給付酬金總計：</t>
    <phoneticPr fontId="1" type="noConversion"/>
  </si>
  <si>
    <t>時間</t>
    <phoneticPr fontId="1" type="noConversion"/>
  </si>
  <si>
    <t>學者職級：</t>
    <phoneticPr fontId="1" type="noConversion"/>
  </si>
  <si>
    <t>計畫編號：</t>
    <phoneticPr fontId="1" type="noConversion"/>
  </si>
  <si>
    <t>抵台</t>
    <phoneticPr fontId="1" type="noConversion"/>
  </si>
  <si>
    <t>0900-1400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</si>
</sst>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/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3" fontId="7" fillId="0" borderId="0" xfId="0" applyNumberFormat="1" applyFont="1" applyProtection="1"/>
    <xf numFmtId="9" fontId="7" fillId="0" borderId="0" xfId="0" applyNumberFormat="1" applyFont="1" applyProtection="1"/>
    <xf numFmtId="0" fontId="7" fillId="0" borderId="2" xfId="0" applyFont="1" applyFill="1" applyBorder="1" applyProtection="1"/>
    <xf numFmtId="3" fontId="7" fillId="0" borderId="2" xfId="0" applyNumberFormat="1" applyFont="1" applyFill="1" applyBorder="1" applyProtection="1"/>
    <xf numFmtId="3" fontId="7" fillId="0" borderId="3" xfId="0" applyNumberFormat="1" applyFont="1" applyFill="1" applyBorder="1" applyProtection="1"/>
    <xf numFmtId="0" fontId="7" fillId="4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5" borderId="0" xfId="0" applyFont="1" applyFill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Continuous"/>
      <protection locked="0"/>
    </xf>
    <xf numFmtId="3" fontId="7" fillId="0" borderId="0" xfId="0" applyNumberFormat="1" applyFont="1" applyAlignment="1" applyProtection="1">
      <alignment horizontal="centerContinuous"/>
    </xf>
    <xf numFmtId="0" fontId="5" fillId="3" borderId="2" xfId="0" applyFont="1" applyFill="1" applyBorder="1" applyProtection="1">
      <protection locked="0"/>
    </xf>
    <xf numFmtId="14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D29E-1224-4BFB-A452-80D6366738BB}">
  <dimension ref="A1:K31"/>
  <sheetViews>
    <sheetView tabSelected="1" workbookViewId="0">
      <selection activeCell="D17" sqref="D17"/>
    </sheetView>
  </sheetViews>
  <sheetFormatPr defaultRowHeight="15" x14ac:dyDescent="0.25"/>
  <cols>
    <col min="1" max="1" width="16.140625" style="1" bestFit="1" customWidth="1"/>
    <col min="2" max="2" width="16.42578125" style="1" bestFit="1" customWidth="1"/>
    <col min="3" max="3" width="31.42578125" style="1" bestFit="1" customWidth="1"/>
    <col min="4" max="4" width="38" style="1" customWidth="1"/>
    <col min="5" max="5" width="13.140625" style="1" bestFit="1" customWidth="1"/>
    <col min="6" max="6" width="23" style="1" customWidth="1"/>
    <col min="7" max="7" width="14.7109375" style="1" customWidth="1"/>
    <col min="8" max="8" width="9.140625" style="1"/>
    <col min="9" max="9" width="40.85546875" style="1" hidden="1" customWidth="1"/>
    <col min="10" max="10" width="0" style="1" hidden="1" customWidth="1"/>
    <col min="11" max="16384" width="9.140625" style="1"/>
  </cols>
  <sheetData>
    <row r="1" spans="1:11" ht="30" customHeight="1" x14ac:dyDescent="0.25">
      <c r="A1" s="20" t="s">
        <v>0</v>
      </c>
      <c r="B1" s="21"/>
      <c r="C1" s="21"/>
      <c r="D1" s="21"/>
      <c r="E1" s="21"/>
      <c r="F1" s="21"/>
      <c r="I1" s="25" t="s">
        <v>1</v>
      </c>
      <c r="J1" s="25">
        <v>8915</v>
      </c>
    </row>
    <row r="2" spans="1:11" ht="18.75" x14ac:dyDescent="0.25">
      <c r="A2" s="12" t="s">
        <v>25</v>
      </c>
      <c r="B2" s="22"/>
      <c r="C2" s="22"/>
      <c r="D2" s="22"/>
      <c r="E2" s="22"/>
      <c r="F2" s="22"/>
      <c r="I2" s="25"/>
      <c r="J2" s="25"/>
    </row>
    <row r="3" spans="1:11" ht="19.5" thickBot="1" x14ac:dyDescent="0.3">
      <c r="A3" s="12" t="s">
        <v>20</v>
      </c>
      <c r="B3" s="22"/>
      <c r="C3" s="22"/>
      <c r="D3" s="22"/>
      <c r="E3" s="22"/>
      <c r="F3" s="22"/>
      <c r="I3" s="15" t="s">
        <v>7</v>
      </c>
      <c r="J3" s="25">
        <v>7130</v>
      </c>
    </row>
    <row r="4" spans="1:11" s="17" customFormat="1" ht="20.25" thickTop="1" thickBot="1" x14ac:dyDescent="0.3">
      <c r="A4" s="12" t="s">
        <v>24</v>
      </c>
      <c r="B4" s="12" t="s">
        <v>1</v>
      </c>
      <c r="C4" s="13"/>
      <c r="E4" s="23" t="s">
        <v>19</v>
      </c>
      <c r="F4" s="24"/>
      <c r="G4" s="14"/>
      <c r="H4" s="14"/>
      <c r="I4" s="25" t="s">
        <v>8</v>
      </c>
      <c r="J4" s="25">
        <v>5350</v>
      </c>
    </row>
    <row r="5" spans="1:11" s="17" customFormat="1" ht="15" customHeight="1" thickTop="1" x14ac:dyDescent="0.25">
      <c r="A5" s="18"/>
      <c r="B5" s="19"/>
      <c r="C5" s="18"/>
      <c r="D5" s="13"/>
      <c r="E5" s="13"/>
      <c r="F5" s="13"/>
      <c r="G5" s="14"/>
      <c r="H5" s="14"/>
      <c r="I5" s="15"/>
      <c r="J5" s="16"/>
    </row>
    <row r="6" spans="1:11" ht="21.75" customHeight="1" x14ac:dyDescent="0.3">
      <c r="A6" s="6" t="s">
        <v>2</v>
      </c>
      <c r="B6" s="6" t="s">
        <v>23</v>
      </c>
      <c r="C6" s="6" t="s">
        <v>3</v>
      </c>
      <c r="D6" s="6" t="s">
        <v>18</v>
      </c>
      <c r="E6" s="6" t="s">
        <v>4</v>
      </c>
      <c r="F6" s="6" t="s">
        <v>5</v>
      </c>
      <c r="G6" s="6" t="s">
        <v>6</v>
      </c>
      <c r="H6" s="4"/>
      <c r="I6" s="4"/>
    </row>
    <row r="7" spans="1:11" ht="24.95" customHeight="1" x14ac:dyDescent="0.3">
      <c r="A7" s="29"/>
      <c r="B7" s="30">
        <v>1330</v>
      </c>
      <c r="C7" s="28" t="s">
        <v>26</v>
      </c>
      <c r="D7" s="28" t="s">
        <v>12</v>
      </c>
      <c r="E7" s="9">
        <f>IFERROR(VLOOKUP(D7, $I$7:$J$12, 2, FALSE), 0)</f>
        <v>0.4</v>
      </c>
      <c r="F7" s="10">
        <f>IFERROR(VLOOKUP($B$4, $I$1:$J$5, 2, FALSE), 0)</f>
        <v>8915</v>
      </c>
      <c r="G7" s="11">
        <f t="shared" ref="G7:G16" si="0">E7*F7</f>
        <v>3566</v>
      </c>
      <c r="H7" s="2"/>
      <c r="I7" s="3" t="s">
        <v>9</v>
      </c>
      <c r="J7" s="3">
        <v>1</v>
      </c>
      <c r="K7" s="3"/>
    </row>
    <row r="8" spans="1:11" ht="24.95" customHeight="1" x14ac:dyDescent="0.3">
      <c r="A8" s="29"/>
      <c r="B8" s="30" t="s">
        <v>27</v>
      </c>
      <c r="C8" s="28"/>
      <c r="D8" s="28" t="s">
        <v>9</v>
      </c>
      <c r="E8" s="9">
        <f>IFERROR(VLOOKUP(D8, $I$7:$J$12, 2, FALSE), 0)</f>
        <v>1</v>
      </c>
      <c r="F8" s="10">
        <f>IFERROR(VLOOKUP($B$4, $I$1:$J$5, 2, FALSE), 0)</f>
        <v>8915</v>
      </c>
      <c r="G8" s="11">
        <f t="shared" si="0"/>
        <v>8915</v>
      </c>
      <c r="H8" s="2"/>
      <c r="I8" s="3" t="s">
        <v>10</v>
      </c>
      <c r="J8" s="3">
        <v>0.6</v>
      </c>
      <c r="K8" s="3"/>
    </row>
    <row r="9" spans="1:11" ht="24.95" customHeight="1" x14ac:dyDescent="0.3">
      <c r="A9" s="29"/>
      <c r="B9" s="30"/>
      <c r="C9" s="28"/>
      <c r="D9" s="28" t="s">
        <v>10</v>
      </c>
      <c r="E9" s="9">
        <f>IFERROR(VLOOKUP(D9, $I$7:$J$12, 2, FALSE), 0)</f>
        <v>0.6</v>
      </c>
      <c r="F9" s="10">
        <f>IFERROR(VLOOKUP($B$4, $I$1:$J$5, 2, FALSE), 0)</f>
        <v>8915</v>
      </c>
      <c r="G9" s="11">
        <f t="shared" si="0"/>
        <v>5349</v>
      </c>
      <c r="H9" s="2"/>
      <c r="I9" s="3" t="s">
        <v>11</v>
      </c>
      <c r="J9" s="3">
        <v>0.6</v>
      </c>
      <c r="K9" s="3"/>
    </row>
    <row r="10" spans="1:11" ht="24.95" customHeight="1" x14ac:dyDescent="0.3">
      <c r="A10" s="29"/>
      <c r="B10" s="30"/>
      <c r="C10" s="28"/>
      <c r="D10" s="28"/>
      <c r="E10" s="9">
        <f>IFERROR(VLOOKUP(D10, $I$7:$J$12, 2, FALSE), 0)</f>
        <v>0</v>
      </c>
      <c r="F10" s="10">
        <f>IFERROR(VLOOKUP($B$4, $I$1:$J$5, 2, FALSE), 0)</f>
        <v>8915</v>
      </c>
      <c r="G10" s="11">
        <f t="shared" si="0"/>
        <v>0</v>
      </c>
      <c r="H10" s="2"/>
      <c r="I10" s="3" t="s">
        <v>12</v>
      </c>
      <c r="J10" s="3">
        <v>0.4</v>
      </c>
      <c r="K10" s="3"/>
    </row>
    <row r="11" spans="1:11" ht="24.95" customHeight="1" x14ac:dyDescent="0.3">
      <c r="A11" s="29"/>
      <c r="B11" s="30"/>
      <c r="C11" s="28"/>
      <c r="D11" s="28"/>
      <c r="E11" s="9">
        <f>IFERROR(VLOOKUP(D11, $I$7:$J$12, 2, FALSE), 0)</f>
        <v>0</v>
      </c>
      <c r="F11" s="10">
        <f>IFERROR(VLOOKUP($B$4, $I$1:$J$5, 2, FALSE), 0)</f>
        <v>8915</v>
      </c>
      <c r="G11" s="11">
        <f t="shared" si="0"/>
        <v>0</v>
      </c>
      <c r="H11" s="2"/>
      <c r="I11" s="3" t="s">
        <v>13</v>
      </c>
      <c r="J11" s="3">
        <v>0.4</v>
      </c>
      <c r="K11" s="3"/>
    </row>
    <row r="12" spans="1:11" ht="24.95" customHeight="1" x14ac:dyDescent="0.3">
      <c r="A12" s="29"/>
      <c r="B12" s="30"/>
      <c r="C12" s="28"/>
      <c r="D12" s="28"/>
      <c r="E12" s="9">
        <f>IFERROR(VLOOKUP(D12, $I$7:$J$12, 2, FALSE), 0)</f>
        <v>0</v>
      </c>
      <c r="F12" s="10">
        <f>IFERROR(VLOOKUP($B$4, $I$1:$J$5, 2, FALSE), 0)</f>
        <v>8915</v>
      </c>
      <c r="G12" s="11">
        <f t="shared" si="0"/>
        <v>0</v>
      </c>
      <c r="H12" s="2"/>
      <c r="I12" s="3" t="s">
        <v>14</v>
      </c>
      <c r="J12" s="3">
        <v>0</v>
      </c>
    </row>
    <row r="13" spans="1:11" ht="24.95" customHeight="1" x14ac:dyDescent="0.3">
      <c r="A13" s="29"/>
      <c r="B13" s="30"/>
      <c r="C13" s="28"/>
      <c r="D13" s="28"/>
      <c r="E13" s="9">
        <f>IFERROR(VLOOKUP(D13, $I$7:$J$12, 2, FALSE), 0)</f>
        <v>0</v>
      </c>
      <c r="F13" s="10">
        <f>IFERROR(VLOOKUP($B$4, $I$1:$J$5, 2, FALSE), 0)</f>
        <v>8915</v>
      </c>
      <c r="G13" s="11">
        <f t="shared" si="0"/>
        <v>0</v>
      </c>
      <c r="H13" s="2"/>
      <c r="I13" s="2"/>
    </row>
    <row r="14" spans="1:11" ht="24.95" customHeight="1" x14ac:dyDescent="0.3">
      <c r="A14" s="29"/>
      <c r="B14" s="30"/>
      <c r="C14" s="28"/>
      <c r="D14" s="28"/>
      <c r="E14" s="9">
        <f>IFERROR(VLOOKUP(D14, $I$7:$J$12, 2, FALSE), 0)</f>
        <v>0</v>
      </c>
      <c r="F14" s="10">
        <f>IFERROR(VLOOKUP($B$4, $I$1:$J$5, 2, FALSE), 0)</f>
        <v>8915</v>
      </c>
      <c r="G14" s="11">
        <f t="shared" si="0"/>
        <v>0</v>
      </c>
      <c r="H14" s="2"/>
      <c r="I14" s="2"/>
    </row>
    <row r="15" spans="1:11" ht="24.95" customHeight="1" x14ac:dyDescent="0.3">
      <c r="A15" s="29"/>
      <c r="B15" s="30"/>
      <c r="C15" s="28"/>
      <c r="D15" s="28"/>
      <c r="E15" s="9">
        <f>IFERROR(VLOOKUP(D15, $I$7:$J$12, 2, FALSE), 0)</f>
        <v>0</v>
      </c>
      <c r="F15" s="10">
        <f>IFERROR(VLOOKUP($B$4, $I$1:$J$5, 2, FALSE), 0)</f>
        <v>8915</v>
      </c>
      <c r="G15" s="11">
        <f t="shared" si="0"/>
        <v>0</v>
      </c>
      <c r="H15" s="2"/>
      <c r="I15" s="2"/>
    </row>
    <row r="16" spans="1:11" ht="24.95" customHeight="1" x14ac:dyDescent="0.3">
      <c r="A16" s="29"/>
      <c r="B16" s="30"/>
      <c r="C16" s="28"/>
      <c r="D16" s="28"/>
      <c r="E16" s="9">
        <f>IFERROR(VLOOKUP(D16, $I$7:$J$12, 2, FALSE), 0)</f>
        <v>0</v>
      </c>
      <c r="F16" s="10">
        <f>IFERROR(VLOOKUP($B$4, $I$1:$J$5, 2, FALSE), 0)</f>
        <v>8915</v>
      </c>
      <c r="G16" s="11">
        <f t="shared" si="0"/>
        <v>0</v>
      </c>
      <c r="H16" s="2"/>
      <c r="I16" s="2"/>
    </row>
    <row r="17" spans="1:11" ht="18.75" x14ac:dyDescent="0.3">
      <c r="A17" s="5"/>
      <c r="B17" s="5"/>
      <c r="C17" s="5"/>
      <c r="D17" s="5"/>
      <c r="E17" s="5"/>
      <c r="F17" s="5"/>
      <c r="G17" s="5"/>
      <c r="H17" s="2"/>
      <c r="I17" s="2"/>
    </row>
    <row r="18" spans="1:11" ht="18.75" x14ac:dyDescent="0.3">
      <c r="A18" s="5"/>
      <c r="B18" s="5"/>
      <c r="C18" s="5"/>
      <c r="D18" s="5"/>
      <c r="E18" s="5"/>
      <c r="F18" s="5" t="s">
        <v>22</v>
      </c>
      <c r="G18" s="7">
        <f>SUM(G7:G16)-F4</f>
        <v>17830</v>
      </c>
      <c r="H18" s="2"/>
      <c r="I18" s="2"/>
      <c r="J18" s="2"/>
      <c r="K18" s="2"/>
    </row>
    <row r="19" spans="1:11" ht="18.75" x14ac:dyDescent="0.3">
      <c r="A19" s="5"/>
      <c r="B19" s="5"/>
      <c r="C19" s="5"/>
      <c r="D19" s="5"/>
      <c r="E19" s="5"/>
      <c r="F19" s="26" t="s">
        <v>21</v>
      </c>
      <c r="G19" s="27"/>
      <c r="H19" s="2"/>
      <c r="I19" s="2"/>
      <c r="J19" s="2"/>
      <c r="K19" s="2"/>
    </row>
    <row r="20" spans="1:11" ht="18.75" x14ac:dyDescent="0.3">
      <c r="A20" s="5"/>
      <c r="B20" s="5"/>
      <c r="C20" s="5"/>
      <c r="D20" s="5"/>
      <c r="E20" s="5"/>
      <c r="F20" s="5" t="s">
        <v>15</v>
      </c>
      <c r="G20" s="8">
        <f>IF(G18&gt;44250, 0.18, 0.06)</f>
        <v>0.06</v>
      </c>
      <c r="H20" s="2"/>
      <c r="I20" s="2"/>
      <c r="J20" s="2"/>
      <c r="K20" s="2"/>
    </row>
    <row r="21" spans="1:11" ht="18.75" x14ac:dyDescent="0.3">
      <c r="A21" s="5"/>
      <c r="B21" s="5"/>
      <c r="C21" s="5"/>
      <c r="D21" s="5"/>
      <c r="E21" s="5"/>
      <c r="F21" s="5" t="s">
        <v>16</v>
      </c>
      <c r="G21" s="7">
        <f>ROUND(G18*G20, 0)</f>
        <v>1070</v>
      </c>
      <c r="H21" s="2"/>
      <c r="I21" s="2"/>
      <c r="J21" s="2"/>
      <c r="K21" s="2"/>
    </row>
    <row r="22" spans="1:11" ht="18.75" x14ac:dyDescent="0.3">
      <c r="A22" s="5"/>
      <c r="B22" s="5"/>
      <c r="C22" s="5"/>
      <c r="D22" s="5"/>
      <c r="E22" s="5"/>
      <c r="F22" s="5" t="s">
        <v>17</v>
      </c>
      <c r="G22" s="7">
        <f>G18-G21</f>
        <v>16760</v>
      </c>
      <c r="H22" s="2"/>
      <c r="I22" s="2"/>
      <c r="J22" s="2"/>
      <c r="K22" s="2"/>
    </row>
    <row r="23" spans="1:1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1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1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1" objects="1" scenarios="1" formatCells="0" formatColumns="0" formatRows="0" insertRows="0" selectLockedCells="1"/>
  <mergeCells count="1">
    <mergeCell ref="A1:F1"/>
  </mergeCells>
  <phoneticPr fontId="1" type="noConversion"/>
  <dataValidations count="4">
    <dataValidation type="whole" allowBlank="1" showInputMessage="1" showErrorMessage="1" errorTitle="輸入金額不正確" error="輸入金額不正確" promptTitle="請輸入住宿費總額" prompt="若有住宿費，請輸入住宿費總額" sqref="F4" xr:uid="{C563728D-936E-44B1-B1E3-E028E08EA864}">
      <formula1>0</formula1>
      <formula2>SUM(G7:G16)</formula2>
    </dataValidation>
    <dataValidation type="list" allowBlank="1" showInputMessage="1" promptTitle="請選擇學者職級" prompt="依「各機關聘請國外顧問、專家及學者來臺工作期間支付費用最高標準表」" sqref="B4" xr:uid="{C5295685-A567-46DE-8B8C-15113051C1A3}">
      <formula1>"教授,副教授,助理教授"</formula1>
    </dataValidation>
    <dataValidation type="list" allowBlank="1" sqref="B5 C6" xr:uid="{2E44E3A4-AA44-4717-B86F-88876C080808}">
      <formula1>"教授,副教授,助理教授"</formula1>
    </dataValidation>
    <dataValidation type="list" allowBlank="1" sqref="D7:D16" xr:uid="{50F33971-EC6C-4A96-9884-6BC78F72231A}">
      <formula1>$I$7:$I$12</formula1>
    </dataValidation>
  </dataValidations>
  <pageMargins left="0.23" right="0.37" top="0.45" bottom="0.71" header="0.32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國外學者酬金計算工具</vt:lpstr>
      <vt:lpstr>國外學者酬金計算工具!Print_Area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歐李芳如</cp:lastModifiedBy>
  <cp:lastPrinted>2025-12-29T08:24:44Z</cp:lastPrinted>
  <dcterms:created xsi:type="dcterms:W3CDTF">2025-12-29T07:26:55Z</dcterms:created>
  <dcterms:modified xsi:type="dcterms:W3CDTF">2025-12-29T08:25:56Z</dcterms:modified>
</cp:coreProperties>
</file>